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GARRAFÃO DO NORTE\Obras Novas\Enviado para LICITAÇÃO\praça fundo de pote\"/>
    </mc:Choice>
  </mc:AlternateContent>
  <bookViews>
    <workbookView xWindow="0" yWindow="0" windowWidth="20490" windowHeight="7755"/>
  </bookViews>
  <sheets>
    <sheet name="planilha" sheetId="1" r:id="rId1"/>
    <sheet name="bdi" sheetId="2" r:id="rId2"/>
  </sheets>
  <definedNames>
    <definedName name="_xlnm.Print_Area" localSheetId="1">bdi!$A$1:$F$42</definedName>
    <definedName name="_xlnm.Print_Area" localSheetId="0">planilha!$A$1:$J$51</definedName>
  </definedNames>
  <calcPr calcId="152511"/>
</workbook>
</file>

<file path=xl/calcChain.xml><?xml version="1.0" encoding="utf-8"?>
<calcChain xmlns="http://schemas.openxmlformats.org/spreadsheetml/2006/main">
  <c r="J14" i="1" l="1"/>
  <c r="O13" i="1"/>
  <c r="O12" i="1"/>
  <c r="J10" i="1"/>
  <c r="I45" i="1" l="1"/>
  <c r="I42" i="1"/>
  <c r="I43" i="1"/>
  <c r="I41" i="1"/>
  <c r="I38" i="1"/>
  <c r="I39" i="1"/>
  <c r="I37" i="1"/>
  <c r="I25" i="1"/>
  <c r="I26" i="1"/>
  <c r="I27" i="1"/>
  <c r="I28" i="1"/>
  <c r="I29" i="1"/>
  <c r="I30" i="1"/>
  <c r="I31" i="1"/>
  <c r="I32" i="1"/>
  <c r="I33" i="1"/>
  <c r="I34" i="1"/>
  <c r="I35" i="1"/>
  <c r="I24" i="1"/>
  <c r="I22" i="1"/>
  <c r="I16" i="1"/>
  <c r="I17" i="1"/>
  <c r="I18" i="1"/>
  <c r="I19" i="1"/>
  <c r="I20" i="1"/>
  <c r="I15" i="1"/>
  <c r="I12" i="1"/>
  <c r="I13" i="1"/>
  <c r="I11" i="1"/>
  <c r="I7" i="1"/>
  <c r="I8" i="1"/>
  <c r="I9" i="1"/>
  <c r="I6" i="1"/>
  <c r="M9" i="1"/>
  <c r="O9" i="1"/>
  <c r="J9" i="1" s="1"/>
  <c r="Q17" i="1"/>
  <c r="O11" i="1" l="1"/>
  <c r="J11" i="1" s="1"/>
  <c r="J12" i="1"/>
  <c r="J13" i="1"/>
  <c r="O15" i="1"/>
  <c r="J15" i="1" s="1"/>
  <c r="O16" i="1"/>
  <c r="J16" i="1" s="1"/>
  <c r="O17" i="1"/>
  <c r="J17" i="1" s="1"/>
  <c r="O18" i="1"/>
  <c r="J18" i="1" s="1"/>
  <c r="O19" i="1"/>
  <c r="J19" i="1" s="1"/>
  <c r="O20" i="1"/>
  <c r="J20" i="1" s="1"/>
  <c r="O22" i="1"/>
  <c r="J22" i="1" s="1"/>
  <c r="J21" i="1" s="1"/>
  <c r="O23" i="1"/>
  <c r="O24" i="1"/>
  <c r="J24" i="1" s="1"/>
  <c r="O26" i="1"/>
  <c r="J26" i="1" s="1"/>
  <c r="O27" i="1"/>
  <c r="J27" i="1" s="1"/>
  <c r="O28" i="1"/>
  <c r="J28" i="1" s="1"/>
  <c r="O31" i="1"/>
  <c r="J31" i="1" s="1"/>
  <c r="O32" i="1"/>
  <c r="J32" i="1" s="1"/>
  <c r="O34" i="1"/>
  <c r="J34" i="1" s="1"/>
  <c r="O35" i="1"/>
  <c r="J35" i="1" s="1"/>
  <c r="O36" i="1"/>
  <c r="O39" i="1"/>
  <c r="J39" i="1" s="1"/>
  <c r="O40" i="1"/>
  <c r="O42" i="1"/>
  <c r="J42" i="1" s="1"/>
  <c r="O43" i="1"/>
  <c r="J43" i="1" s="1"/>
  <c r="O44" i="1"/>
  <c r="O45" i="1"/>
  <c r="J45" i="1" s="1"/>
  <c r="J44" i="1" s="1"/>
  <c r="O8" i="1"/>
  <c r="J8" i="1" s="1"/>
  <c r="M45" i="1"/>
  <c r="O7" i="1"/>
  <c r="J7" i="1" s="1"/>
  <c r="O10" i="1"/>
  <c r="O14" i="1"/>
  <c r="O21" i="1"/>
  <c r="O25" i="1"/>
  <c r="O29" i="1"/>
  <c r="J29" i="1" s="1"/>
  <c r="O30" i="1"/>
  <c r="J30" i="1" s="1"/>
  <c r="O33" i="1"/>
  <c r="J33" i="1" s="1"/>
  <c r="O37" i="1"/>
  <c r="J37" i="1" s="1"/>
  <c r="O38" i="1"/>
  <c r="J38" i="1" s="1"/>
  <c r="O41" i="1"/>
  <c r="J41" i="1" s="1"/>
  <c r="O6" i="1"/>
  <c r="J6" i="1" s="1"/>
  <c r="M7" i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6" i="1"/>
  <c r="J5" i="1" l="1"/>
  <c r="J40" i="1"/>
  <c r="J36" i="1"/>
  <c r="J23" i="1"/>
  <c r="N46" i="1"/>
  <c r="O46" i="1"/>
  <c r="H47" i="1" l="1"/>
  <c r="O50" i="1"/>
  <c r="L49" i="1"/>
  <c r="H49" i="1" s="1"/>
  <c r="P46" i="1"/>
  <c r="H48" i="1" s="1"/>
</calcChain>
</file>

<file path=xl/sharedStrings.xml><?xml version="1.0" encoding="utf-8"?>
<sst xmlns="http://schemas.openxmlformats.org/spreadsheetml/2006/main" count="241" uniqueCount="150">
  <si>
    <t>1.1</t>
  </si>
  <si>
    <t>1.2</t>
  </si>
  <si>
    <t>1.3</t>
  </si>
  <si>
    <t>URBA - URBANIZAÇÃO</t>
  </si>
  <si>
    <t>130728</t>
  </si>
  <si>
    <t>Cabo de cobre   4mm2 - 1 KV</t>
  </si>
  <si>
    <t>Total Geral</t>
  </si>
  <si>
    <t>M</t>
  </si>
  <si>
    <t>171163</t>
  </si>
  <si>
    <t>Concreto armado Fck=15 MPA c/forma mad. branca</t>
  </si>
  <si>
    <t>170987</t>
  </si>
  <si>
    <t>Bloco de concreto intertravado pigmentado (incl. colchão de areia e rejuntamento)</t>
  </si>
  <si>
    <t>Placa da obra em chapa galvanizada</t>
  </si>
  <si>
    <t>8.1</t>
  </si>
  <si>
    <t>PLANTIO DE ARBUSTO COM ALTURA 50 A 100CM, EM CAVA DE 60X60X60CM</t>
  </si>
  <si>
    <t>261471</t>
  </si>
  <si>
    <t>Pintura</t>
  </si>
  <si>
    <t>Centro de distribuiçao p/ 12 disjuntores (c/ barramento)</t>
  </si>
  <si>
    <t>Construção de Uma Praça - Vila Fundo de Pote</t>
  </si>
  <si>
    <t>Banco</t>
  </si>
  <si>
    <t>Piso e Drenagem</t>
  </si>
  <si>
    <t>050681</t>
  </si>
  <si>
    <t>030011</t>
  </si>
  <si>
    <t>170882</t>
  </si>
  <si>
    <t>m²</t>
  </si>
  <si>
    <t>m³</t>
  </si>
  <si>
    <t>170078</t>
  </si>
  <si>
    <t>170744</t>
  </si>
  <si>
    <t>Und</t>
  </si>
  <si>
    <t>170745</t>
  </si>
  <si>
    <t>170747</t>
  </si>
  <si>
    <t>7.1</t>
  </si>
  <si>
    <t>7.2</t>
  </si>
  <si>
    <t>7.3</t>
  </si>
  <si>
    <t>Limpeza geral e entrega da obra</t>
  </si>
  <si>
    <t>Serviço Complementares</t>
  </si>
  <si>
    <t>Meio-fio em concreto nas dimensões 0,30m x 0,12m com lâmina d</t>
  </si>
  <si>
    <t>Serviços Finais</t>
  </si>
  <si>
    <t>170625</t>
  </si>
  <si>
    <t>SINAPI</t>
  </si>
  <si>
    <t>Descrição</t>
  </si>
  <si>
    <t>73967/002</t>
  </si>
  <si>
    <t>Limpeza do terreno</t>
  </si>
  <si>
    <t>Serviços Preliminares</t>
  </si>
  <si>
    <t>6.1</t>
  </si>
  <si>
    <t>6.2</t>
  </si>
  <si>
    <t>6.3</t>
  </si>
  <si>
    <t>260278</t>
  </si>
  <si>
    <t>Piso Tátil direcional na cor amarelo 25x25 (16 unidades)</t>
  </si>
  <si>
    <t>150132</t>
  </si>
  <si>
    <t>Código</t>
  </si>
  <si>
    <t>Plantio de grama (incl. terra preta)</t>
  </si>
  <si>
    <t>PLANTIO DE ARVORE REGIONAL, ALTURA MAIOR QUE 2,00M, EM CAVAS DE 80X80X80CM</t>
  </si>
  <si>
    <t>040284</t>
  </si>
  <si>
    <t xml:space="preserve">_______________________________________________________________
Prefeitura Municipal de Garrafão do Norte
</t>
  </si>
  <si>
    <t>PVA externa c/massa e liq. preparador</t>
  </si>
  <si>
    <t>UN</t>
  </si>
  <si>
    <t>Disjuntor 3P - 60 a 100A - PADRÃO DIN</t>
  </si>
  <si>
    <t>SEDOP</t>
  </si>
  <si>
    <t>Tipo</t>
  </si>
  <si>
    <t>Infra Estrutura</t>
  </si>
  <si>
    <t>260168</t>
  </si>
  <si>
    <t>Total</t>
  </si>
  <si>
    <t>85178</t>
  </si>
  <si>
    <t>5.1</t>
  </si>
  <si>
    <t>Mureta em alvenaria,rebocada e pintada 2 faces(h=1.0m)</t>
  </si>
  <si>
    <t>Baldrame em concreto armado c/ cinta de amarração</t>
  </si>
  <si>
    <t>Conjunto ilum. tipo petala c/2 lamp. v. mercurio/poste de aço</t>
  </si>
  <si>
    <t>270220</t>
  </si>
  <si>
    <t>260188</t>
  </si>
  <si>
    <t>251510</t>
  </si>
  <si>
    <t>Mastro em fo.go. sobre base de concreto-3 un(det.22)</t>
  </si>
  <si>
    <t>Aterro c/ material fora da obra, incl. apiloamento</t>
  </si>
  <si>
    <t>Encargos Sociais</t>
  </si>
  <si>
    <t>Descrição do Orçamento</t>
  </si>
  <si>
    <t>250532</t>
  </si>
  <si>
    <t>Quant.</t>
  </si>
  <si>
    <t>Cimentado liso c/ junta plastica</t>
  </si>
  <si>
    <t>010004</t>
  </si>
  <si>
    <t>010008</t>
  </si>
  <si>
    <t>4.1</t>
  </si>
  <si>
    <t>Valor Unit com BDI</t>
  </si>
  <si>
    <t>Haste de Aço cobreada 3/4"x3m c/ conector</t>
  </si>
  <si>
    <t>Item</t>
  </si>
  <si>
    <t>Barracão de madeira (incl. instalações)</t>
  </si>
  <si>
    <t>170321</t>
  </si>
  <si>
    <t>Cabo de cobre   6mm2 - 1  KV</t>
  </si>
  <si>
    <t>Total do BDI</t>
  </si>
  <si>
    <t>130233</t>
  </si>
  <si>
    <t>B.D.I.</t>
  </si>
  <si>
    <t>3.1</t>
  </si>
  <si>
    <t>Instalações Elétricas</t>
  </si>
  <si>
    <t>3.2</t>
  </si>
  <si>
    <t>3.3</t>
  </si>
  <si>
    <t>Planilha Orçamentária Sintética</t>
  </si>
  <si>
    <t>170362</t>
  </si>
  <si>
    <t>Eletroduto PVC de 1"</t>
  </si>
  <si>
    <t>Banco em concreto c/2 mod.2,75x0,4m (det.12)</t>
  </si>
  <si>
    <t>Bancos Utilizados</t>
  </si>
  <si>
    <t>260651</t>
  </si>
  <si>
    <t>170372</t>
  </si>
  <si>
    <t>Disjuntor 2P - 15 a 50A - PADRÃO DIN</t>
  </si>
  <si>
    <t>260523</t>
  </si>
  <si>
    <t>Colchão de areia e=20 cm</t>
  </si>
  <si>
    <t>Lixeira em tela moeda</t>
  </si>
  <si>
    <t>Poste em fo.go. h=11m (incl.base concr.ciclópico)</t>
  </si>
  <si>
    <t>170393</t>
  </si>
  <si>
    <t>010767</t>
  </si>
  <si>
    <t>2.1</t>
  </si>
  <si>
    <t>2.2</t>
  </si>
  <si>
    <t>Refletor aluminio c/ lâmp mista 500W</t>
  </si>
  <si>
    <t>Cabo de cobre  16mm2 - 1 KV</t>
  </si>
  <si>
    <t>Caixa polifásica padrão Celpa</t>
  </si>
  <si>
    <t>CJ</t>
  </si>
  <si>
    <t>Total sem BDI</t>
  </si>
  <si>
    <t>Valor Unit</t>
  </si>
  <si>
    <t>Paisagismo</t>
  </si>
  <si>
    <t>Desonerada</t>
  </si>
  <si>
    <t>1.0</t>
  </si>
  <si>
    <t>2.0</t>
  </si>
  <si>
    <t>2.3</t>
  </si>
  <si>
    <t>3.0</t>
  </si>
  <si>
    <t>3.4</t>
  </si>
  <si>
    <t>3.5</t>
  </si>
  <si>
    <t>3.6</t>
  </si>
  <si>
    <t>4.0</t>
  </si>
  <si>
    <t>5.0</t>
  </si>
  <si>
    <t>5.2</t>
  </si>
  <si>
    <t>5.3</t>
  </si>
  <si>
    <t>5.4</t>
  </si>
  <si>
    <t>5.5</t>
  </si>
  <si>
    <t>5.6</t>
  </si>
  <si>
    <t>5.7</t>
  </si>
  <si>
    <t>5.8</t>
  </si>
  <si>
    <t>5.10</t>
  </si>
  <si>
    <t>5.9</t>
  </si>
  <si>
    <t>5.11</t>
  </si>
  <si>
    <t>5.12</t>
  </si>
  <si>
    <t>7.0</t>
  </si>
  <si>
    <t>6.0</t>
  </si>
  <si>
    <t>8.0</t>
  </si>
  <si>
    <t>1.4</t>
  </si>
  <si>
    <t>Licenças e taxas da obra (acima de 500m2)</t>
  </si>
  <si>
    <t xml:space="preserve">29,68%
</t>
  </si>
  <si>
    <t>Eng. Civil - Crea 17.748-D Pa</t>
  </si>
  <si>
    <t>Alan da Silva Araújo</t>
  </si>
  <si>
    <t>DATA: FEVEREIRO/2018</t>
  </si>
  <si>
    <t>LOCAL: GARRAFÃO DO NORTE/PARÁ.</t>
  </si>
  <si>
    <t>OBRA: CONSTRUÇÃO DE UMA PRAÇA NA VILA FUNDO DE POTE</t>
  </si>
  <si>
    <t xml:space="preserve">SEDOP - 09/2017 - PA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</si>
</sst>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#####"/>
    <numFmt numFmtId="165" formatCode="\R\$\ #,##0.00"/>
    <numFmt numFmtId="166" formatCode="#,##0.0000000"/>
    <numFmt numFmtId="167" formatCode="0.0"/>
    <numFmt numFmtId="168" formatCode="00,000,000"/>
    <numFmt numFmtId="169" formatCode="_(* #,##0.00_);_(* \(#,##0.00\);_(* \-??_);_(@_)"/>
    <numFmt numFmtId="170" formatCode="dd/mm/yy"/>
  </numFmts>
  <fonts count="19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D"/>
    </font>
    <font>
      <b/>
      <sz val="14"/>
      <color theme="1"/>
      <name val="Times New Roman"/>
      <family val="1"/>
    </font>
    <font>
      <sz val="10"/>
      <name val="Tahoma"/>
      <family val="2"/>
    </font>
    <font>
      <sz val="10"/>
      <name val="VeD"/>
    </font>
    <font>
      <b/>
      <sz val="10"/>
      <name val="VeD"/>
    </font>
    <font>
      <sz val="10"/>
      <name val="Arial"/>
      <family val="2"/>
    </font>
    <font>
      <b/>
      <sz val="10"/>
      <color indexed="8"/>
      <name val="VeD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D8ECF6"/>
        <bgColor rgb="FF000000"/>
      </patternFill>
    </fill>
    <fill>
      <patternFill patternType="solid">
        <fgColor rgb="FFD8ECF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FF0D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FF0D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FF0D8"/>
        <bgColor rgb="FF000000"/>
      </patternFill>
    </fill>
    <fill>
      <patternFill patternType="solid">
        <fgColor rgb="FFD8ECF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FF0D8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2" fillId="0" borderId="0"/>
    <xf numFmtId="169" fontId="15" fillId="0" borderId="0" applyFill="0" applyBorder="0" applyAlignment="0" applyProtection="0"/>
    <xf numFmtId="0" fontId="15" fillId="0" borderId="0"/>
    <xf numFmtId="0" fontId="15" fillId="0" borderId="0"/>
    <xf numFmtId="0" fontId="9" fillId="0" borderId="0"/>
  </cellStyleXfs>
  <cellXfs count="63">
    <xf numFmtId="0" fontId="0" fillId="0" borderId="0" xfId="0"/>
    <xf numFmtId="0" fontId="1" fillId="0" borderId="0" xfId="0" applyFont="1"/>
    <xf numFmtId="0" fontId="2" fillId="9" borderId="0" xfId="0" applyFont="1" applyFill="1" applyAlignment="1">
      <alignment horizontal="right" vertical="top" wrapText="1"/>
    </xf>
    <xf numFmtId="0" fontId="3" fillId="0" borderId="0" xfId="0" applyFont="1"/>
    <xf numFmtId="4" fontId="0" fillId="0" borderId="0" xfId="0" applyNumberFormat="1"/>
    <xf numFmtId="4" fontId="3" fillId="0" borderId="0" xfId="0" applyNumberFormat="1" applyFont="1"/>
    <xf numFmtId="0" fontId="6" fillId="7" borderId="4" xfId="0" applyFont="1" applyFill="1" applyBorder="1" applyAlignment="1">
      <alignment vertical="top" wrapText="1"/>
    </xf>
    <xf numFmtId="0" fontId="6" fillId="15" borderId="8" xfId="0" applyFont="1" applyFill="1" applyBorder="1" applyAlignment="1">
      <alignment horizontal="right" vertical="top" wrapText="1"/>
    </xf>
    <xf numFmtId="0" fontId="7" fillId="11" borderId="7" xfId="0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horizontal="right" vertical="top" wrapText="1"/>
    </xf>
    <xf numFmtId="4" fontId="7" fillId="3" borderId="2" xfId="0" applyNumberFormat="1" applyFont="1" applyFill="1" applyBorder="1" applyAlignment="1">
      <alignment horizontal="right" vertical="top" wrapText="1"/>
    </xf>
    <xf numFmtId="0" fontId="8" fillId="16" borderId="9" xfId="0" applyFont="1" applyFill="1" applyBorder="1" applyAlignment="1">
      <alignment vertical="top" wrapText="1"/>
    </xf>
    <xf numFmtId="0" fontId="8" fillId="10" borderId="6" xfId="0" applyFont="1" applyFill="1" applyBorder="1" applyAlignment="1">
      <alignment horizontal="center" vertical="top" wrapText="1"/>
    </xf>
    <xf numFmtId="164" fontId="8" fillId="6" borderId="3" xfId="0" applyNumberFormat="1" applyFont="1" applyFill="1" applyBorder="1" applyAlignment="1">
      <alignment horizontal="right" vertical="top" wrapText="1"/>
    </xf>
    <xf numFmtId="4" fontId="8" fillId="8" borderId="5" xfId="0" applyNumberFormat="1" applyFont="1" applyFill="1" applyBorder="1" applyAlignment="1">
      <alignment horizontal="right" vertical="top" wrapText="1"/>
    </xf>
    <xf numFmtId="0" fontId="4" fillId="9" borderId="0" xfId="0" applyFont="1" applyFill="1" applyAlignment="1">
      <alignment horizontal="right" vertical="top" wrapText="1"/>
    </xf>
    <xf numFmtId="166" fontId="3" fillId="0" borderId="0" xfId="0" applyNumberFormat="1" applyFont="1"/>
    <xf numFmtId="167" fontId="7" fillId="11" borderId="7" xfId="0" applyNumberFormat="1" applyFont="1" applyFill="1" applyBorder="1" applyAlignment="1">
      <alignment horizontal="left" vertical="top" wrapText="1"/>
    </xf>
    <xf numFmtId="167" fontId="8" fillId="16" borderId="9" xfId="0" applyNumberFormat="1" applyFont="1" applyFill="1" applyBorder="1" applyAlignment="1">
      <alignment horizontal="left" vertical="top" wrapText="1"/>
    </xf>
    <xf numFmtId="0" fontId="8" fillId="16" borderId="9" xfId="0" applyFont="1" applyFill="1" applyBorder="1" applyAlignment="1">
      <alignment horizontal="left" vertical="top" wrapText="1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10" xfId="0" applyFont="1" applyBorder="1"/>
    <xf numFmtId="0" fontId="10" fillId="0" borderId="0" xfId="0" applyFont="1" applyFill="1" applyBorder="1"/>
    <xf numFmtId="0" fontId="13" fillId="0" borderId="0" xfId="1" applyNumberFormat="1" applyFont="1" applyFill="1" applyBorder="1" applyAlignment="1">
      <alignment horizontal="center" vertical="distributed"/>
    </xf>
    <xf numFmtId="0" fontId="13" fillId="0" borderId="0" xfId="1" applyFont="1" applyFill="1" applyBorder="1" applyAlignment="1">
      <alignment vertical="distributed" wrapText="1"/>
    </xf>
    <xf numFmtId="10" fontId="14" fillId="0" borderId="0" xfId="1" applyNumberFormat="1" applyFont="1" applyFill="1" applyBorder="1" applyAlignment="1">
      <alignment horizontal="center" vertical="distributed"/>
    </xf>
    <xf numFmtId="0" fontId="13" fillId="0" borderId="0" xfId="1" applyFont="1" applyFill="1" applyBorder="1" applyAlignment="1">
      <alignment vertical="center" wrapText="1"/>
    </xf>
    <xf numFmtId="10" fontId="13" fillId="0" borderId="0" xfId="2" applyNumberFormat="1" applyFont="1" applyFill="1" applyBorder="1" applyAlignment="1" applyProtection="1">
      <alignment horizontal="center" vertical="distributed"/>
    </xf>
    <xf numFmtId="0" fontId="13" fillId="0" borderId="0" xfId="2" applyNumberFormat="1" applyFont="1" applyFill="1" applyBorder="1" applyAlignment="1" applyProtection="1">
      <alignment horizontal="center" vertical="distributed"/>
    </xf>
    <xf numFmtId="0" fontId="14" fillId="0" borderId="0" xfId="1" applyFont="1" applyFill="1" applyBorder="1" applyAlignment="1">
      <alignment vertical="distributed" wrapText="1"/>
    </xf>
    <xf numFmtId="170" fontId="13" fillId="0" borderId="0" xfId="1" applyNumberFormat="1" applyFont="1" applyFill="1" applyBorder="1" applyAlignment="1">
      <alignment vertical="distributed" wrapText="1"/>
    </xf>
    <xf numFmtId="0" fontId="13" fillId="0" borderId="0" xfId="1" applyFont="1" applyFill="1" applyBorder="1" applyAlignment="1">
      <alignment vertical="distributed"/>
    </xf>
    <xf numFmtId="169" fontId="14" fillId="0" borderId="0" xfId="2" applyFont="1" applyFill="1" applyBorder="1" applyAlignment="1" applyProtection="1">
      <alignment horizontal="center" vertical="distributed"/>
    </xf>
    <xf numFmtId="4" fontId="16" fillId="0" borderId="0" xfId="3" applyNumberFormat="1" applyFont="1" applyFill="1" applyBorder="1" applyAlignment="1">
      <alignment horizontal="center" vertical="distributed" wrapText="1"/>
    </xf>
    <xf numFmtId="0" fontId="17" fillId="0" borderId="12" xfId="5" applyFont="1" applyBorder="1" applyAlignment="1">
      <alignment horizontal="left" vertical="center"/>
    </xf>
    <xf numFmtId="17" fontId="17" fillId="0" borderId="13" xfId="5" applyNumberFormat="1" applyFont="1" applyBorder="1" applyAlignment="1">
      <alignment horizontal="left" vertical="center"/>
    </xf>
    <xf numFmtId="0" fontId="17" fillId="0" borderId="13" xfId="5" applyFont="1" applyBorder="1" applyAlignment="1">
      <alignment horizontal="center"/>
    </xf>
    <xf numFmtId="0" fontId="15" fillId="0" borderId="14" xfId="4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17" xfId="0" applyFont="1" applyBorder="1"/>
    <xf numFmtId="0" fontId="10" fillId="0" borderId="18" xfId="0" applyFont="1" applyBorder="1"/>
    <xf numFmtId="0" fontId="10" fillId="0" borderId="0" xfId="0" applyFont="1" applyBorder="1"/>
    <xf numFmtId="0" fontId="10" fillId="0" borderId="19" xfId="0" applyFont="1" applyBorder="1"/>
    <xf numFmtId="4" fontId="16" fillId="0" borderId="18" xfId="3" applyNumberFormat="1" applyFont="1" applyFill="1" applyBorder="1" applyAlignment="1">
      <alignment horizontal="center" vertical="distributed" wrapText="1"/>
    </xf>
    <xf numFmtId="168" fontId="14" fillId="0" borderId="18" xfId="1" applyNumberFormat="1" applyFont="1" applyFill="1" applyBorder="1" applyAlignment="1">
      <alignment horizontal="center" vertical="distributed"/>
    </xf>
    <xf numFmtId="168" fontId="13" fillId="0" borderId="18" xfId="1" applyNumberFormat="1" applyFont="1" applyFill="1" applyBorder="1" applyAlignment="1">
      <alignment horizontal="center" vertical="distributed"/>
    </xf>
    <xf numFmtId="0" fontId="13" fillId="0" borderId="18" xfId="1" applyNumberFormat="1" applyFont="1" applyFill="1" applyBorder="1" applyAlignment="1">
      <alignment horizontal="center" vertical="distributed"/>
    </xf>
    <xf numFmtId="0" fontId="10" fillId="0" borderId="20" xfId="0" applyFont="1" applyBorder="1"/>
    <xf numFmtId="0" fontId="10" fillId="0" borderId="21" xfId="0" applyFont="1" applyBorder="1"/>
    <xf numFmtId="0" fontId="10" fillId="0" borderId="0" xfId="0" applyFont="1" applyBorder="1" applyAlignment="1">
      <alignment horizontal="center"/>
    </xf>
    <xf numFmtId="0" fontId="4" fillId="5" borderId="0" xfId="0" applyFont="1" applyFill="1" applyAlignment="1">
      <alignment vertical="top" wrapText="1"/>
    </xf>
    <xf numFmtId="0" fontId="5" fillId="13" borderId="0" xfId="0" applyFont="1" applyFill="1" applyAlignment="1">
      <alignment vertical="top" wrapText="1"/>
    </xf>
    <xf numFmtId="0" fontId="4" fillId="9" borderId="0" xfId="0" applyFont="1" applyFill="1" applyAlignment="1">
      <alignment horizontal="right" vertical="top" wrapText="1"/>
    </xf>
    <xf numFmtId="165" fontId="4" fillId="4" borderId="0" xfId="0" applyNumberFormat="1" applyFont="1" applyFill="1" applyAlignment="1">
      <alignment horizontal="right" vertical="top" wrapText="1"/>
    </xf>
    <xf numFmtId="0" fontId="2" fillId="12" borderId="0" xfId="0" applyFont="1" applyFill="1" applyAlignment="1">
      <alignment horizontal="center" vertical="top" wrapText="1"/>
    </xf>
    <xf numFmtId="0" fontId="6" fillId="14" borderId="0" xfId="0" applyFont="1" applyFill="1" applyAlignment="1">
      <alignment horizontal="center" vertical="top" wrapText="1"/>
    </xf>
    <xf numFmtId="0" fontId="14" fillId="0" borderId="18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8" fillId="0" borderId="11" xfId="5" applyFont="1" applyBorder="1" applyAlignment="1">
      <alignment horizontal="left" vertical="center" wrapText="1"/>
    </xf>
    <xf numFmtId="0" fontId="17" fillId="0" borderId="11" xfId="5" applyFont="1" applyBorder="1" applyAlignment="1">
      <alignment horizontal="left" vertical="center"/>
    </xf>
    <xf numFmtId="0" fontId="10" fillId="0" borderId="0" xfId="0" applyFont="1" applyBorder="1" applyAlignment="1">
      <alignment horizontal="center"/>
    </xf>
  </cellXfs>
  <cellStyles count="6">
    <cellStyle name="Normal" xfId="0" builtinId="0"/>
    <cellStyle name="Normal 11" xfId="4"/>
    <cellStyle name="Normal 9 2" xfId="5"/>
    <cellStyle name="Normal_Orç 037_2009 - Ar Condicionado Salas Técnicas - PJ Sobradinho" xfId="3"/>
    <cellStyle name="Normal_Plan1" xfId="1"/>
    <cellStyle name="Separador de milhares_Orç 037_2009 - Ar Condicionado Salas Técnicas - PJ Sobradinh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</xdr:row>
      <xdr:rowOff>0</xdr:rowOff>
    </xdr:from>
    <xdr:ext cx="32060" cy="158343"/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09600" y="1714500"/>
          <a:ext cx="32060" cy="158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32060" cy="158343"/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609600" y="1714500"/>
          <a:ext cx="32060" cy="158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32060" cy="158343"/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609600" y="1714500"/>
          <a:ext cx="32060" cy="158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32060" cy="158343"/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609600" y="1714500"/>
          <a:ext cx="32060" cy="158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32060" cy="158343"/>
    <xdr:sp macro="" textlink="">
      <xdr:nvSpPr>
        <xdr:cNvPr id="6" name="Rectangle 15"/>
        <xdr:cNvSpPr>
          <a:spLocks noChangeArrowheads="1"/>
        </xdr:cNvSpPr>
      </xdr:nvSpPr>
      <xdr:spPr bwMode="auto">
        <a:xfrm>
          <a:off x="609600" y="1714500"/>
          <a:ext cx="32060" cy="158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32060" cy="158343"/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609600" y="1714500"/>
          <a:ext cx="32060" cy="158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32060" cy="158343"/>
    <xdr:sp macro="" textlink="">
      <xdr:nvSpPr>
        <xdr:cNvPr id="8" name="Rectangle 18"/>
        <xdr:cNvSpPr>
          <a:spLocks noChangeArrowheads="1"/>
        </xdr:cNvSpPr>
      </xdr:nvSpPr>
      <xdr:spPr bwMode="auto">
        <a:xfrm>
          <a:off x="609600" y="1714500"/>
          <a:ext cx="32060" cy="158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32060" cy="158343"/>
    <xdr:sp macro="" textlink="">
      <xdr:nvSpPr>
        <xdr:cNvPr id="9" name="Rectangle 19"/>
        <xdr:cNvSpPr>
          <a:spLocks noChangeArrowheads="1"/>
        </xdr:cNvSpPr>
      </xdr:nvSpPr>
      <xdr:spPr bwMode="auto">
        <a:xfrm>
          <a:off x="609600" y="1714500"/>
          <a:ext cx="32060" cy="158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32060" cy="158343"/>
    <xdr:sp macro="" textlink="">
      <xdr:nvSpPr>
        <xdr:cNvPr id="10" name="Rectangle 1"/>
        <xdr:cNvSpPr>
          <a:spLocks noChangeArrowheads="1"/>
        </xdr:cNvSpPr>
      </xdr:nvSpPr>
      <xdr:spPr bwMode="auto">
        <a:xfrm>
          <a:off x="609600" y="1714500"/>
          <a:ext cx="32060" cy="158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32060" cy="158343"/>
    <xdr:sp macro="" textlink="">
      <xdr:nvSpPr>
        <xdr:cNvPr id="11" name="Rectangle 3"/>
        <xdr:cNvSpPr>
          <a:spLocks noChangeArrowheads="1"/>
        </xdr:cNvSpPr>
      </xdr:nvSpPr>
      <xdr:spPr bwMode="auto">
        <a:xfrm>
          <a:off x="609600" y="1714500"/>
          <a:ext cx="32060" cy="158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32060" cy="158343"/>
    <xdr:sp macro="" textlink="">
      <xdr:nvSpPr>
        <xdr:cNvPr id="12" name="Rectangle 5"/>
        <xdr:cNvSpPr>
          <a:spLocks noChangeArrowheads="1"/>
        </xdr:cNvSpPr>
      </xdr:nvSpPr>
      <xdr:spPr bwMode="auto">
        <a:xfrm>
          <a:off x="609600" y="1714500"/>
          <a:ext cx="32060" cy="158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32060" cy="158343"/>
    <xdr:sp macro="" textlink="">
      <xdr:nvSpPr>
        <xdr:cNvPr id="13" name="Rectangle 7"/>
        <xdr:cNvSpPr>
          <a:spLocks noChangeArrowheads="1"/>
        </xdr:cNvSpPr>
      </xdr:nvSpPr>
      <xdr:spPr bwMode="auto">
        <a:xfrm>
          <a:off x="609600" y="1714500"/>
          <a:ext cx="32060" cy="158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32060" cy="158343"/>
    <xdr:sp macro="" textlink="">
      <xdr:nvSpPr>
        <xdr:cNvPr id="14" name="Rectangle 15"/>
        <xdr:cNvSpPr>
          <a:spLocks noChangeArrowheads="1"/>
        </xdr:cNvSpPr>
      </xdr:nvSpPr>
      <xdr:spPr bwMode="auto">
        <a:xfrm>
          <a:off x="609600" y="1714500"/>
          <a:ext cx="32060" cy="158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32060" cy="158343"/>
    <xdr:sp macro="" textlink="">
      <xdr:nvSpPr>
        <xdr:cNvPr id="15" name="Rectangle 17"/>
        <xdr:cNvSpPr>
          <a:spLocks noChangeArrowheads="1"/>
        </xdr:cNvSpPr>
      </xdr:nvSpPr>
      <xdr:spPr bwMode="auto">
        <a:xfrm>
          <a:off x="609600" y="1714500"/>
          <a:ext cx="32060" cy="158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32060" cy="158343"/>
    <xdr:sp macro="" textlink="">
      <xdr:nvSpPr>
        <xdr:cNvPr id="16" name="Rectangle 18"/>
        <xdr:cNvSpPr>
          <a:spLocks noChangeArrowheads="1"/>
        </xdr:cNvSpPr>
      </xdr:nvSpPr>
      <xdr:spPr bwMode="auto">
        <a:xfrm>
          <a:off x="609600" y="1714500"/>
          <a:ext cx="32060" cy="158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32060" cy="158343"/>
    <xdr:sp macro="" textlink="">
      <xdr:nvSpPr>
        <xdr:cNvPr id="17" name="Rectangle 19"/>
        <xdr:cNvSpPr>
          <a:spLocks noChangeArrowheads="1"/>
        </xdr:cNvSpPr>
      </xdr:nvSpPr>
      <xdr:spPr bwMode="auto">
        <a:xfrm>
          <a:off x="609600" y="1714500"/>
          <a:ext cx="32060" cy="158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32060" cy="158343"/>
    <xdr:sp macro="" textlink="">
      <xdr:nvSpPr>
        <xdr:cNvPr id="18" name="Rectangle 1"/>
        <xdr:cNvSpPr>
          <a:spLocks noChangeArrowheads="1"/>
        </xdr:cNvSpPr>
      </xdr:nvSpPr>
      <xdr:spPr bwMode="auto">
        <a:xfrm>
          <a:off x="609600" y="1714500"/>
          <a:ext cx="32060" cy="158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32060" cy="158343"/>
    <xdr:sp macro="" textlink="">
      <xdr:nvSpPr>
        <xdr:cNvPr id="19" name="Rectangle 3"/>
        <xdr:cNvSpPr>
          <a:spLocks noChangeArrowheads="1"/>
        </xdr:cNvSpPr>
      </xdr:nvSpPr>
      <xdr:spPr bwMode="auto">
        <a:xfrm>
          <a:off x="609600" y="1714500"/>
          <a:ext cx="32060" cy="158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32060" cy="158343"/>
    <xdr:sp macro="" textlink="">
      <xdr:nvSpPr>
        <xdr:cNvPr id="20" name="Rectangle 5"/>
        <xdr:cNvSpPr>
          <a:spLocks noChangeArrowheads="1"/>
        </xdr:cNvSpPr>
      </xdr:nvSpPr>
      <xdr:spPr bwMode="auto">
        <a:xfrm>
          <a:off x="609600" y="1714500"/>
          <a:ext cx="32060" cy="158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32060" cy="158343"/>
    <xdr:sp macro="" textlink="">
      <xdr:nvSpPr>
        <xdr:cNvPr id="21" name="Rectangle 7"/>
        <xdr:cNvSpPr>
          <a:spLocks noChangeArrowheads="1"/>
        </xdr:cNvSpPr>
      </xdr:nvSpPr>
      <xdr:spPr bwMode="auto">
        <a:xfrm>
          <a:off x="609600" y="1714500"/>
          <a:ext cx="32060" cy="158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32060" cy="158343"/>
    <xdr:sp macro="" textlink="">
      <xdr:nvSpPr>
        <xdr:cNvPr id="22" name="Rectangle 15"/>
        <xdr:cNvSpPr>
          <a:spLocks noChangeArrowheads="1"/>
        </xdr:cNvSpPr>
      </xdr:nvSpPr>
      <xdr:spPr bwMode="auto">
        <a:xfrm>
          <a:off x="609600" y="1714500"/>
          <a:ext cx="32060" cy="158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32060" cy="158343"/>
    <xdr:sp macro="" textlink="">
      <xdr:nvSpPr>
        <xdr:cNvPr id="23" name="Rectangle 17"/>
        <xdr:cNvSpPr>
          <a:spLocks noChangeArrowheads="1"/>
        </xdr:cNvSpPr>
      </xdr:nvSpPr>
      <xdr:spPr bwMode="auto">
        <a:xfrm>
          <a:off x="609600" y="1714500"/>
          <a:ext cx="32060" cy="158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32060" cy="158343"/>
    <xdr:sp macro="" textlink="">
      <xdr:nvSpPr>
        <xdr:cNvPr id="24" name="Rectangle 18"/>
        <xdr:cNvSpPr>
          <a:spLocks noChangeArrowheads="1"/>
        </xdr:cNvSpPr>
      </xdr:nvSpPr>
      <xdr:spPr bwMode="auto">
        <a:xfrm>
          <a:off x="609600" y="1714500"/>
          <a:ext cx="32060" cy="158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32060" cy="158343"/>
    <xdr:sp macro="" textlink="">
      <xdr:nvSpPr>
        <xdr:cNvPr id="25" name="Rectangle 19"/>
        <xdr:cNvSpPr>
          <a:spLocks noChangeArrowheads="1"/>
        </xdr:cNvSpPr>
      </xdr:nvSpPr>
      <xdr:spPr bwMode="auto">
        <a:xfrm>
          <a:off x="609600" y="1714500"/>
          <a:ext cx="32060" cy="158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32060" cy="158343"/>
    <xdr:sp macro="" textlink="">
      <xdr:nvSpPr>
        <xdr:cNvPr id="26" name="Rectangle 1"/>
        <xdr:cNvSpPr>
          <a:spLocks noChangeArrowheads="1"/>
        </xdr:cNvSpPr>
      </xdr:nvSpPr>
      <xdr:spPr bwMode="auto">
        <a:xfrm>
          <a:off x="609600" y="1714500"/>
          <a:ext cx="32060" cy="158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32060" cy="158343"/>
    <xdr:sp macro="" textlink="">
      <xdr:nvSpPr>
        <xdr:cNvPr id="27" name="Rectangle 3"/>
        <xdr:cNvSpPr>
          <a:spLocks noChangeArrowheads="1"/>
        </xdr:cNvSpPr>
      </xdr:nvSpPr>
      <xdr:spPr bwMode="auto">
        <a:xfrm>
          <a:off x="609600" y="1714500"/>
          <a:ext cx="32060" cy="158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32060" cy="158343"/>
    <xdr:sp macro="" textlink="">
      <xdr:nvSpPr>
        <xdr:cNvPr id="28" name="Rectangle 5"/>
        <xdr:cNvSpPr>
          <a:spLocks noChangeArrowheads="1"/>
        </xdr:cNvSpPr>
      </xdr:nvSpPr>
      <xdr:spPr bwMode="auto">
        <a:xfrm>
          <a:off x="609600" y="1714500"/>
          <a:ext cx="32060" cy="158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32060" cy="158343"/>
    <xdr:sp macro="" textlink="">
      <xdr:nvSpPr>
        <xdr:cNvPr id="29" name="Rectangle 7"/>
        <xdr:cNvSpPr>
          <a:spLocks noChangeArrowheads="1"/>
        </xdr:cNvSpPr>
      </xdr:nvSpPr>
      <xdr:spPr bwMode="auto">
        <a:xfrm>
          <a:off x="609600" y="1714500"/>
          <a:ext cx="32060" cy="158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32060" cy="158343"/>
    <xdr:sp macro="" textlink="">
      <xdr:nvSpPr>
        <xdr:cNvPr id="30" name="Rectangle 15"/>
        <xdr:cNvSpPr>
          <a:spLocks noChangeArrowheads="1"/>
        </xdr:cNvSpPr>
      </xdr:nvSpPr>
      <xdr:spPr bwMode="auto">
        <a:xfrm>
          <a:off x="609600" y="1714500"/>
          <a:ext cx="32060" cy="158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32060" cy="158343"/>
    <xdr:sp macro="" textlink="">
      <xdr:nvSpPr>
        <xdr:cNvPr id="31" name="Rectangle 17"/>
        <xdr:cNvSpPr>
          <a:spLocks noChangeArrowheads="1"/>
        </xdr:cNvSpPr>
      </xdr:nvSpPr>
      <xdr:spPr bwMode="auto">
        <a:xfrm>
          <a:off x="609600" y="1714500"/>
          <a:ext cx="32060" cy="158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32060" cy="158343"/>
    <xdr:sp macro="" textlink="">
      <xdr:nvSpPr>
        <xdr:cNvPr id="32" name="Rectangle 18"/>
        <xdr:cNvSpPr>
          <a:spLocks noChangeArrowheads="1"/>
        </xdr:cNvSpPr>
      </xdr:nvSpPr>
      <xdr:spPr bwMode="auto">
        <a:xfrm>
          <a:off x="609600" y="1714500"/>
          <a:ext cx="32060" cy="158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32060" cy="158343"/>
    <xdr:sp macro="" textlink="">
      <xdr:nvSpPr>
        <xdr:cNvPr id="33" name="Rectangle 19"/>
        <xdr:cNvSpPr>
          <a:spLocks noChangeArrowheads="1"/>
        </xdr:cNvSpPr>
      </xdr:nvSpPr>
      <xdr:spPr bwMode="auto">
        <a:xfrm>
          <a:off x="609600" y="1714500"/>
          <a:ext cx="32060" cy="158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7648575" cy="4495800"/>
    <xdr:pic>
      <xdr:nvPicPr>
        <xdr:cNvPr id="34" name="Imagem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7648575" cy="449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Q51"/>
  <sheetViews>
    <sheetView tabSelected="1" view="pageBreakPreview" topLeftCell="B7" zoomScale="115" zoomScaleNormal="100" zoomScaleSheetLayoutView="115" workbookViewId="0">
      <selection activeCell="H49" sqref="H49:J49"/>
    </sheetView>
  </sheetViews>
  <sheetFormatPr defaultColWidth="9.140625" defaultRowHeight="15"/>
  <cols>
    <col min="1" max="1" width="9.7109375" customWidth="1"/>
    <col min="2" max="2" width="11.7109375" customWidth="1"/>
    <col min="3" max="3" width="9.7109375" customWidth="1"/>
    <col min="4" max="4" width="59" bestFit="1" customWidth="1"/>
    <col min="5" max="5" width="27.28515625" customWidth="1"/>
    <col min="6" max="6" width="5.85546875" customWidth="1"/>
    <col min="7" max="9" width="13.7109375" customWidth="1"/>
    <col min="10" max="10" width="15.5703125" customWidth="1"/>
    <col min="12" max="12" width="11.85546875" bestFit="1" customWidth="1"/>
    <col min="17" max="17" width="10" bestFit="1" customWidth="1"/>
  </cols>
  <sheetData>
    <row r="1" spans="1:15" ht="15.75">
      <c r="A1" s="52" t="s">
        <v>74</v>
      </c>
      <c r="B1" s="52"/>
      <c r="C1" s="52"/>
      <c r="D1" s="52"/>
      <c r="E1" s="52" t="s">
        <v>98</v>
      </c>
      <c r="F1" s="52"/>
      <c r="G1" s="52" t="s">
        <v>89</v>
      </c>
      <c r="H1" s="52"/>
      <c r="I1" s="52" t="s">
        <v>73</v>
      </c>
      <c r="J1" s="52"/>
    </row>
    <row r="2" spans="1:15" ht="58.5" customHeight="1">
      <c r="A2" s="53" t="s">
        <v>18</v>
      </c>
      <c r="B2" s="53"/>
      <c r="C2" s="53"/>
      <c r="D2" s="53"/>
      <c r="E2" s="53" t="s">
        <v>149</v>
      </c>
      <c r="F2" s="53"/>
      <c r="G2" s="53" t="s">
        <v>143</v>
      </c>
      <c r="H2" s="53"/>
      <c r="I2" s="53" t="s">
        <v>117</v>
      </c>
      <c r="J2" s="53"/>
    </row>
    <row r="3" spans="1:15" ht="15" customHeight="1">
      <c r="A3" s="57" t="s">
        <v>94</v>
      </c>
      <c r="B3" s="57"/>
      <c r="C3" s="57"/>
      <c r="D3" s="57"/>
      <c r="E3" s="57"/>
      <c r="F3" s="57"/>
      <c r="G3" s="57"/>
      <c r="H3" s="57"/>
      <c r="I3" s="57"/>
      <c r="J3" s="57"/>
    </row>
    <row r="4" spans="1:15" s="1" customFormat="1" ht="30" customHeight="1">
      <c r="A4" s="6" t="s">
        <v>83</v>
      </c>
      <c r="B4" s="6" t="s">
        <v>50</v>
      </c>
      <c r="C4" s="6" t="s">
        <v>19</v>
      </c>
      <c r="D4" s="6" t="s">
        <v>40</v>
      </c>
      <c r="E4" s="6" t="s">
        <v>59</v>
      </c>
      <c r="F4" s="6" t="s">
        <v>28</v>
      </c>
      <c r="G4" s="7" t="s">
        <v>76</v>
      </c>
      <c r="H4" s="7" t="s">
        <v>115</v>
      </c>
      <c r="I4" s="7" t="s">
        <v>81</v>
      </c>
      <c r="J4" s="7" t="s">
        <v>62</v>
      </c>
    </row>
    <row r="5" spans="1:15" s="3" customFormat="1" ht="27.95" customHeight="1">
      <c r="A5" s="17" t="s">
        <v>118</v>
      </c>
      <c r="B5" s="8"/>
      <c r="C5" s="8"/>
      <c r="D5" s="8" t="s">
        <v>43</v>
      </c>
      <c r="E5" s="8"/>
      <c r="F5" s="8"/>
      <c r="G5" s="9"/>
      <c r="H5" s="10"/>
      <c r="I5" s="10"/>
      <c r="J5" s="10">
        <f>SUM(J6:J9)</f>
        <v>0</v>
      </c>
    </row>
    <row r="6" spans="1:15" s="3" customFormat="1" ht="27.95" customHeight="1">
      <c r="A6" s="18" t="s">
        <v>0</v>
      </c>
      <c r="B6" s="11" t="s">
        <v>78</v>
      </c>
      <c r="C6" s="11" t="s">
        <v>58</v>
      </c>
      <c r="D6" s="11" t="s">
        <v>12</v>
      </c>
      <c r="E6" s="11" t="s">
        <v>58</v>
      </c>
      <c r="F6" s="12" t="s">
        <v>24</v>
      </c>
      <c r="G6" s="13">
        <v>0</v>
      </c>
      <c r="H6" s="14">
        <v>325.77</v>
      </c>
      <c r="I6" s="14">
        <f>H6*1.2968</f>
        <v>422.45853599999998</v>
      </c>
      <c r="J6" s="14">
        <f>O6</f>
        <v>0</v>
      </c>
      <c r="M6" s="3">
        <f>G6*H6</f>
        <v>0</v>
      </c>
      <c r="O6" s="5">
        <f>G6*I6</f>
        <v>0</v>
      </c>
    </row>
    <row r="7" spans="1:15" s="3" customFormat="1" ht="27.95" customHeight="1">
      <c r="A7" s="18" t="s">
        <v>1</v>
      </c>
      <c r="B7" s="11" t="s">
        <v>79</v>
      </c>
      <c r="C7" s="11" t="s">
        <v>58</v>
      </c>
      <c r="D7" s="11" t="s">
        <v>42</v>
      </c>
      <c r="E7" s="11" t="s">
        <v>58</v>
      </c>
      <c r="F7" s="12" t="s">
        <v>24</v>
      </c>
      <c r="G7" s="13">
        <v>0</v>
      </c>
      <c r="H7" s="14">
        <v>1.36</v>
      </c>
      <c r="I7" s="14">
        <f t="shared" ref="I7:I9" si="0">H7*1.2968</f>
        <v>1.7636480000000001</v>
      </c>
      <c r="J7" s="14">
        <f>O7</f>
        <v>0</v>
      </c>
      <c r="M7" s="3">
        <f t="shared" ref="M7:M45" si="1">G7*H7</f>
        <v>0</v>
      </c>
      <c r="O7" s="5">
        <f t="shared" ref="O7:O45" si="2">G7*I7</f>
        <v>0</v>
      </c>
    </row>
    <row r="8" spans="1:15" s="3" customFormat="1" ht="27.95" customHeight="1">
      <c r="A8" s="18" t="s">
        <v>2</v>
      </c>
      <c r="B8" s="11" t="s">
        <v>107</v>
      </c>
      <c r="C8" s="11" t="s">
        <v>58</v>
      </c>
      <c r="D8" s="11" t="s">
        <v>84</v>
      </c>
      <c r="E8" s="11" t="s">
        <v>58</v>
      </c>
      <c r="F8" s="12" t="s">
        <v>24</v>
      </c>
      <c r="G8" s="13">
        <v>0</v>
      </c>
      <c r="H8" s="14">
        <v>382</v>
      </c>
      <c r="I8" s="14">
        <f t="shared" si="0"/>
        <v>495.37759999999997</v>
      </c>
      <c r="J8" s="14">
        <f>O8</f>
        <v>0</v>
      </c>
      <c r="M8" s="3">
        <f t="shared" si="1"/>
        <v>0</v>
      </c>
      <c r="O8" s="5">
        <f t="shared" si="2"/>
        <v>0</v>
      </c>
    </row>
    <row r="9" spans="1:15" s="3" customFormat="1" ht="27.95" customHeight="1">
      <c r="A9" s="18" t="s">
        <v>141</v>
      </c>
      <c r="B9" s="19">
        <v>10000</v>
      </c>
      <c r="C9" s="11" t="s">
        <v>58</v>
      </c>
      <c r="D9" s="11" t="s">
        <v>142</v>
      </c>
      <c r="E9" s="11" t="s">
        <v>58</v>
      </c>
      <c r="F9" s="12" t="s">
        <v>113</v>
      </c>
      <c r="G9" s="13">
        <v>0</v>
      </c>
      <c r="H9" s="14">
        <v>10833.75</v>
      </c>
      <c r="I9" s="14">
        <f t="shared" si="0"/>
        <v>14049.207</v>
      </c>
      <c r="J9" s="14">
        <f>O9</f>
        <v>0</v>
      </c>
      <c r="M9" s="3">
        <f t="shared" si="1"/>
        <v>0</v>
      </c>
      <c r="O9" s="5">
        <f t="shared" si="2"/>
        <v>0</v>
      </c>
    </row>
    <row r="10" spans="1:15" s="3" customFormat="1" ht="27.95" customHeight="1">
      <c r="A10" s="17" t="s">
        <v>119</v>
      </c>
      <c r="B10" s="8"/>
      <c r="C10" s="8"/>
      <c r="D10" s="8" t="s">
        <v>60</v>
      </c>
      <c r="E10" s="8"/>
      <c r="F10" s="8"/>
      <c r="G10" s="9"/>
      <c r="H10" s="10"/>
      <c r="I10" s="14"/>
      <c r="J10" s="10">
        <f>SUM(J11:J13)</f>
        <v>14735.650573199999</v>
      </c>
      <c r="M10" s="3">
        <f t="shared" si="1"/>
        <v>0</v>
      </c>
      <c r="O10" s="5">
        <f t="shared" si="2"/>
        <v>0</v>
      </c>
    </row>
    <row r="11" spans="1:15" s="3" customFormat="1" ht="27.95" customHeight="1">
      <c r="A11" s="18" t="s">
        <v>108</v>
      </c>
      <c r="B11" s="11" t="s">
        <v>22</v>
      </c>
      <c r="C11" s="11" t="s">
        <v>58</v>
      </c>
      <c r="D11" s="11" t="s">
        <v>72</v>
      </c>
      <c r="E11" s="11" t="s">
        <v>58</v>
      </c>
      <c r="F11" s="12" t="s">
        <v>25</v>
      </c>
      <c r="G11" s="13">
        <v>24</v>
      </c>
      <c r="H11" s="14">
        <v>76.650000000000006</v>
      </c>
      <c r="I11" s="14">
        <f>H11*1.2968</f>
        <v>99.399720000000002</v>
      </c>
      <c r="J11" s="14">
        <f>O11</f>
        <v>2385.59328</v>
      </c>
      <c r="M11" s="3">
        <f t="shared" si="1"/>
        <v>1839.6000000000001</v>
      </c>
      <c r="O11" s="5">
        <f t="shared" si="2"/>
        <v>2385.59328</v>
      </c>
    </row>
    <row r="12" spans="1:15" s="3" customFormat="1" ht="27.95" customHeight="1">
      <c r="A12" s="18" t="s">
        <v>109</v>
      </c>
      <c r="B12" s="11" t="s">
        <v>53</v>
      </c>
      <c r="C12" s="11" t="s">
        <v>58</v>
      </c>
      <c r="D12" s="11" t="s">
        <v>66</v>
      </c>
      <c r="E12" s="11" t="s">
        <v>58</v>
      </c>
      <c r="F12" s="12" t="s">
        <v>25</v>
      </c>
      <c r="G12" s="13">
        <v>1.5</v>
      </c>
      <c r="H12" s="14">
        <v>1693.6</v>
      </c>
      <c r="I12" s="14">
        <f t="shared" ref="I12:I13" si="3">H12*1.2968</f>
        <v>2196.2604799999999</v>
      </c>
      <c r="J12" s="14">
        <f t="shared" ref="J12:J13" si="4">O12</f>
        <v>3294.3907199999999</v>
      </c>
      <c r="M12" s="3">
        <f t="shared" si="1"/>
        <v>2540.3999999999996</v>
      </c>
      <c r="O12" s="5">
        <f>G12*I12</f>
        <v>3294.3907199999999</v>
      </c>
    </row>
    <row r="13" spans="1:15" s="3" customFormat="1" ht="27.95" customHeight="1">
      <c r="A13" s="18" t="s">
        <v>120</v>
      </c>
      <c r="B13" s="11" t="s">
        <v>99</v>
      </c>
      <c r="C13" s="11" t="s">
        <v>58</v>
      </c>
      <c r="D13" s="11" t="s">
        <v>65</v>
      </c>
      <c r="E13" s="11" t="s">
        <v>58</v>
      </c>
      <c r="F13" s="12" t="s">
        <v>7</v>
      </c>
      <c r="G13" s="13">
        <v>30.81</v>
      </c>
      <c r="H13" s="14">
        <v>226.65</v>
      </c>
      <c r="I13" s="14">
        <f t="shared" si="3"/>
        <v>293.91971999999998</v>
      </c>
      <c r="J13" s="14">
        <f t="shared" si="4"/>
        <v>9055.6665731999983</v>
      </c>
      <c r="M13" s="3">
        <f t="shared" si="1"/>
        <v>6983.0864999999994</v>
      </c>
      <c r="O13" s="5">
        <f>G13*I13</f>
        <v>9055.6665731999983</v>
      </c>
    </row>
    <row r="14" spans="1:15" s="3" customFormat="1" ht="27.95" customHeight="1">
      <c r="A14" s="17" t="s">
        <v>121</v>
      </c>
      <c r="B14" s="8"/>
      <c r="C14" s="8"/>
      <c r="D14" s="8" t="s">
        <v>20</v>
      </c>
      <c r="E14" s="8"/>
      <c r="F14" s="8"/>
      <c r="G14" s="9"/>
      <c r="H14" s="10"/>
      <c r="I14" s="14"/>
      <c r="J14" s="10">
        <f>SUM(J15:J20)</f>
        <v>59724.561669999996</v>
      </c>
      <c r="M14" s="3">
        <f t="shared" si="1"/>
        <v>0</v>
      </c>
      <c r="O14" s="5">
        <f t="shared" si="2"/>
        <v>0</v>
      </c>
    </row>
    <row r="15" spans="1:15" s="3" customFormat="1" ht="27.95" customHeight="1">
      <c r="A15" s="18" t="s">
        <v>90</v>
      </c>
      <c r="B15" s="11" t="s">
        <v>102</v>
      </c>
      <c r="C15" s="11" t="s">
        <v>58</v>
      </c>
      <c r="D15" s="11" t="s">
        <v>36</v>
      </c>
      <c r="E15" s="11" t="s">
        <v>58</v>
      </c>
      <c r="F15" s="12" t="s">
        <v>7</v>
      </c>
      <c r="G15" s="13">
        <v>42</v>
      </c>
      <c r="H15" s="14">
        <v>36.590000000000003</v>
      </c>
      <c r="I15" s="14">
        <f>H15*1.2968</f>
        <v>47.449912000000005</v>
      </c>
      <c r="J15" s="14">
        <f>O15</f>
        <v>1992.8963040000001</v>
      </c>
      <c r="M15" s="3">
        <f t="shared" si="1"/>
        <v>1536.7800000000002</v>
      </c>
      <c r="O15" s="5">
        <f t="shared" si="2"/>
        <v>1992.8963040000001</v>
      </c>
    </row>
    <row r="16" spans="1:15" s="3" customFormat="1" ht="27.95" customHeight="1">
      <c r="A16" s="18" t="s">
        <v>92</v>
      </c>
      <c r="B16" s="11" t="s">
        <v>15</v>
      </c>
      <c r="C16" s="11" t="s">
        <v>58</v>
      </c>
      <c r="D16" s="11" t="s">
        <v>11</v>
      </c>
      <c r="E16" s="11" t="s">
        <v>58</v>
      </c>
      <c r="F16" s="12" t="s">
        <v>24</v>
      </c>
      <c r="G16" s="13">
        <v>151.32</v>
      </c>
      <c r="H16" s="14">
        <v>111.04</v>
      </c>
      <c r="I16" s="14">
        <f t="shared" ref="I16:I20" si="5">H16*1.2968</f>
        <v>143.99667199999999</v>
      </c>
      <c r="J16" s="14">
        <f t="shared" ref="J16:J20" si="6">O16</f>
        <v>21789.576407039996</v>
      </c>
      <c r="M16" s="3">
        <f t="shared" si="1"/>
        <v>16802.572800000002</v>
      </c>
      <c r="O16" s="5">
        <f t="shared" si="2"/>
        <v>21789.576407039996</v>
      </c>
    </row>
    <row r="17" spans="1:17" s="3" customFormat="1" ht="27.95" customHeight="1">
      <c r="A17" s="18" t="s">
        <v>93</v>
      </c>
      <c r="B17" s="11" t="s">
        <v>21</v>
      </c>
      <c r="C17" s="11" t="s">
        <v>58</v>
      </c>
      <c r="D17" s="11" t="s">
        <v>9</v>
      </c>
      <c r="E17" s="11" t="s">
        <v>58</v>
      </c>
      <c r="F17" s="12" t="s">
        <v>25</v>
      </c>
      <c r="G17" s="13">
        <v>5.71</v>
      </c>
      <c r="H17" s="14">
        <v>1898.81</v>
      </c>
      <c r="I17" s="14">
        <f t="shared" si="5"/>
        <v>2462.376808</v>
      </c>
      <c r="J17" s="14">
        <f t="shared" si="6"/>
        <v>14060.17157368</v>
      </c>
      <c r="M17" s="3">
        <f t="shared" si="1"/>
        <v>10842.205099999999</v>
      </c>
      <c r="O17" s="5">
        <f t="shared" si="2"/>
        <v>14060.17157368</v>
      </c>
      <c r="Q17" s="16">
        <f>G16+G18+G20+G19+G37</f>
        <v>654</v>
      </c>
    </row>
    <row r="18" spans="1:17" s="3" customFormat="1" ht="27.95" customHeight="1">
      <c r="A18" s="18" t="s">
        <v>122</v>
      </c>
      <c r="B18" s="11" t="s">
        <v>88</v>
      </c>
      <c r="C18" s="11" t="s">
        <v>58</v>
      </c>
      <c r="D18" s="11" t="s">
        <v>77</v>
      </c>
      <c r="E18" s="11" t="s">
        <v>58</v>
      </c>
      <c r="F18" s="12" t="s">
        <v>24</v>
      </c>
      <c r="G18" s="13">
        <v>237.52</v>
      </c>
      <c r="H18" s="14">
        <v>39.659999999999997</v>
      </c>
      <c r="I18" s="14">
        <f t="shared" si="5"/>
        <v>51.431087999999995</v>
      </c>
      <c r="J18" s="14">
        <f t="shared" si="6"/>
        <v>12215.912021759999</v>
      </c>
      <c r="M18" s="3">
        <f t="shared" si="1"/>
        <v>9420.0432000000001</v>
      </c>
      <c r="O18" s="5">
        <f t="shared" si="2"/>
        <v>12215.912021759999</v>
      </c>
    </row>
    <row r="19" spans="1:17" s="3" customFormat="1" ht="27.95" customHeight="1">
      <c r="A19" s="18" t="s">
        <v>123</v>
      </c>
      <c r="B19" s="11" t="s">
        <v>4</v>
      </c>
      <c r="C19" s="11" t="s">
        <v>58</v>
      </c>
      <c r="D19" s="11" t="s">
        <v>48</v>
      </c>
      <c r="E19" s="11" t="s">
        <v>58</v>
      </c>
      <c r="F19" s="12" t="s">
        <v>24</v>
      </c>
      <c r="G19" s="13">
        <v>40.28</v>
      </c>
      <c r="H19" s="14">
        <v>117.63</v>
      </c>
      <c r="I19" s="14">
        <f t="shared" si="5"/>
        <v>152.54258399999998</v>
      </c>
      <c r="J19" s="14">
        <f t="shared" si="6"/>
        <v>6144.4152835199993</v>
      </c>
      <c r="M19" s="3">
        <f t="shared" si="1"/>
        <v>4738.1364000000003</v>
      </c>
      <c r="O19" s="5">
        <f t="shared" si="2"/>
        <v>6144.4152835199993</v>
      </c>
    </row>
    <row r="20" spans="1:17" s="3" customFormat="1" ht="27.95" customHeight="1">
      <c r="A20" s="18" t="s">
        <v>124</v>
      </c>
      <c r="B20" s="11" t="s">
        <v>47</v>
      </c>
      <c r="C20" s="11" t="s">
        <v>58</v>
      </c>
      <c r="D20" s="11" t="s">
        <v>103</v>
      </c>
      <c r="E20" s="11" t="s">
        <v>58</v>
      </c>
      <c r="F20" s="12" t="s">
        <v>24</v>
      </c>
      <c r="G20" s="13">
        <v>124</v>
      </c>
      <c r="H20" s="14">
        <v>21.9</v>
      </c>
      <c r="I20" s="14">
        <f t="shared" si="5"/>
        <v>28.399919999999998</v>
      </c>
      <c r="J20" s="14">
        <f t="shared" si="6"/>
        <v>3521.5900799999999</v>
      </c>
      <c r="M20" s="3">
        <f t="shared" si="1"/>
        <v>2715.6</v>
      </c>
      <c r="O20" s="5">
        <f t="shared" si="2"/>
        <v>3521.5900799999999</v>
      </c>
    </row>
    <row r="21" spans="1:17" s="3" customFormat="1" ht="27.95" customHeight="1">
      <c r="A21" s="17" t="s">
        <v>125</v>
      </c>
      <c r="B21" s="8"/>
      <c r="C21" s="8"/>
      <c r="D21" s="8" t="s">
        <v>16</v>
      </c>
      <c r="E21" s="8"/>
      <c r="F21" s="8"/>
      <c r="G21" s="9"/>
      <c r="H21" s="10"/>
      <c r="I21" s="14"/>
      <c r="J21" s="10">
        <f>J22</f>
        <v>1324.11008928</v>
      </c>
      <c r="M21" s="3">
        <f t="shared" si="1"/>
        <v>0</v>
      </c>
      <c r="O21" s="5">
        <f t="shared" si="2"/>
        <v>0</v>
      </c>
    </row>
    <row r="22" spans="1:17" s="3" customFormat="1" ht="27.95" customHeight="1">
      <c r="A22" s="18" t="s">
        <v>80</v>
      </c>
      <c r="B22" s="11" t="s">
        <v>49</v>
      </c>
      <c r="C22" s="11" t="s">
        <v>58</v>
      </c>
      <c r="D22" s="11" t="s">
        <v>55</v>
      </c>
      <c r="E22" s="11" t="s">
        <v>58</v>
      </c>
      <c r="F22" s="12" t="s">
        <v>24</v>
      </c>
      <c r="G22" s="13">
        <v>45.32</v>
      </c>
      <c r="H22" s="14">
        <v>22.53</v>
      </c>
      <c r="I22" s="14">
        <f>H22*1.2968</f>
        <v>29.216904</v>
      </c>
      <c r="J22" s="14">
        <f>O22</f>
        <v>1324.11008928</v>
      </c>
      <c r="M22" s="3">
        <f t="shared" si="1"/>
        <v>1021.0596</v>
      </c>
      <c r="O22" s="5">
        <f t="shared" si="2"/>
        <v>1324.11008928</v>
      </c>
    </row>
    <row r="23" spans="1:17" s="3" customFormat="1" ht="27.95" customHeight="1">
      <c r="A23" s="17" t="s">
        <v>126</v>
      </c>
      <c r="B23" s="8"/>
      <c r="C23" s="8"/>
      <c r="D23" s="8" t="s">
        <v>91</v>
      </c>
      <c r="E23" s="8"/>
      <c r="F23" s="8"/>
      <c r="G23" s="9"/>
      <c r="H23" s="10"/>
      <c r="I23" s="14"/>
      <c r="J23" s="10">
        <f>SUM(J24:J35)</f>
        <v>24731.862071999996</v>
      </c>
      <c r="M23" s="3">
        <f t="shared" si="1"/>
        <v>0</v>
      </c>
      <c r="O23" s="5">
        <f t="shared" si="2"/>
        <v>0</v>
      </c>
    </row>
    <row r="24" spans="1:17" s="3" customFormat="1" ht="27.95" customHeight="1">
      <c r="A24" s="18" t="s">
        <v>64</v>
      </c>
      <c r="B24" s="11" t="s">
        <v>100</v>
      </c>
      <c r="C24" s="11" t="s">
        <v>58</v>
      </c>
      <c r="D24" s="11" t="s">
        <v>67</v>
      </c>
      <c r="E24" s="11" t="s">
        <v>58</v>
      </c>
      <c r="F24" s="12" t="s">
        <v>56</v>
      </c>
      <c r="G24" s="13">
        <v>4</v>
      </c>
      <c r="H24" s="14">
        <v>1950.83</v>
      </c>
      <c r="I24" s="14">
        <f>H24*1.2968</f>
        <v>2529.8363439999998</v>
      </c>
      <c r="J24" s="14">
        <f>O24</f>
        <v>10119.345375999999</v>
      </c>
      <c r="M24" s="3">
        <f t="shared" si="1"/>
        <v>7803.32</v>
      </c>
      <c r="O24" s="5">
        <f t="shared" si="2"/>
        <v>10119.345375999999</v>
      </c>
    </row>
    <row r="25" spans="1:17" s="3" customFormat="1" ht="27.95" customHeight="1">
      <c r="A25" s="18" t="s">
        <v>127</v>
      </c>
      <c r="B25" s="11" t="s">
        <v>95</v>
      </c>
      <c r="C25" s="11" t="s">
        <v>58</v>
      </c>
      <c r="D25" s="11" t="s">
        <v>101</v>
      </c>
      <c r="E25" s="11" t="s">
        <v>58</v>
      </c>
      <c r="F25" s="12" t="s">
        <v>56</v>
      </c>
      <c r="G25" s="13">
        <v>6</v>
      </c>
      <c r="H25" s="14">
        <v>49.91</v>
      </c>
      <c r="I25" s="14">
        <f t="shared" ref="I25:I35" si="7">H25*1.2968</f>
        <v>64.723287999999997</v>
      </c>
      <c r="J25" s="14">
        <v>374.34</v>
      </c>
      <c r="M25" s="3">
        <f t="shared" si="1"/>
        <v>299.45999999999998</v>
      </c>
      <c r="O25" s="5">
        <f t="shared" si="2"/>
        <v>388.33972799999998</v>
      </c>
    </row>
    <row r="26" spans="1:17" s="3" customFormat="1" ht="27.95" customHeight="1">
      <c r="A26" s="18" t="s">
        <v>128</v>
      </c>
      <c r="B26" s="11" t="s">
        <v>85</v>
      </c>
      <c r="C26" s="11" t="s">
        <v>58</v>
      </c>
      <c r="D26" s="11" t="s">
        <v>17</v>
      </c>
      <c r="E26" s="11" t="s">
        <v>58</v>
      </c>
      <c r="F26" s="12" t="s">
        <v>56</v>
      </c>
      <c r="G26" s="13">
        <v>1</v>
      </c>
      <c r="H26" s="14">
        <v>373.84</v>
      </c>
      <c r="I26" s="14">
        <f t="shared" si="7"/>
        <v>484.79571199999992</v>
      </c>
      <c r="J26" s="14">
        <f>O26</f>
        <v>484.79571199999992</v>
      </c>
      <c r="M26" s="3">
        <f t="shared" si="1"/>
        <v>373.84</v>
      </c>
      <c r="O26" s="5">
        <f t="shared" si="2"/>
        <v>484.79571199999992</v>
      </c>
    </row>
    <row r="27" spans="1:17" s="3" customFormat="1" ht="27.95" customHeight="1">
      <c r="A27" s="18" t="s">
        <v>129</v>
      </c>
      <c r="B27" s="11" t="s">
        <v>106</v>
      </c>
      <c r="C27" s="11" t="s">
        <v>58</v>
      </c>
      <c r="D27" s="11" t="s">
        <v>57</v>
      </c>
      <c r="E27" s="11" t="s">
        <v>58</v>
      </c>
      <c r="F27" s="12" t="s">
        <v>56</v>
      </c>
      <c r="G27" s="13">
        <v>1</v>
      </c>
      <c r="H27" s="14">
        <v>161.28</v>
      </c>
      <c r="I27" s="14">
        <f t="shared" si="7"/>
        <v>209.14790399999998</v>
      </c>
      <c r="J27" s="14">
        <f>O27</f>
        <v>209.14790399999998</v>
      </c>
      <c r="M27" s="3">
        <f t="shared" si="1"/>
        <v>161.28</v>
      </c>
      <c r="O27" s="5">
        <f t="shared" si="2"/>
        <v>209.14790399999998</v>
      </c>
    </row>
    <row r="28" spans="1:17" s="3" customFormat="1" ht="27.95" customHeight="1">
      <c r="A28" s="18" t="s">
        <v>130</v>
      </c>
      <c r="B28" s="11" t="s">
        <v>23</v>
      </c>
      <c r="C28" s="11" t="s">
        <v>58</v>
      </c>
      <c r="D28" s="11" t="s">
        <v>112</v>
      </c>
      <c r="E28" s="11" t="s">
        <v>58</v>
      </c>
      <c r="F28" s="12" t="s">
        <v>56</v>
      </c>
      <c r="G28" s="13">
        <v>1</v>
      </c>
      <c r="H28" s="14">
        <v>161.83000000000001</v>
      </c>
      <c r="I28" s="14">
        <f t="shared" si="7"/>
        <v>209.861144</v>
      </c>
      <c r="J28" s="14">
        <f t="shared" ref="J28:J35" si="8">O28</f>
        <v>209.861144</v>
      </c>
      <c r="M28" s="3">
        <f t="shared" si="1"/>
        <v>161.83000000000001</v>
      </c>
      <c r="O28" s="5">
        <f t="shared" si="2"/>
        <v>209.861144</v>
      </c>
    </row>
    <row r="29" spans="1:17" s="3" customFormat="1" ht="27.95" customHeight="1">
      <c r="A29" s="18" t="s">
        <v>131</v>
      </c>
      <c r="B29" s="11" t="s">
        <v>26</v>
      </c>
      <c r="C29" s="11" t="s">
        <v>58</v>
      </c>
      <c r="D29" s="11" t="s">
        <v>96</v>
      </c>
      <c r="E29" s="11" t="s">
        <v>58</v>
      </c>
      <c r="F29" s="12" t="s">
        <v>7</v>
      </c>
      <c r="G29" s="13">
        <v>250</v>
      </c>
      <c r="H29" s="14">
        <v>7.89</v>
      </c>
      <c r="I29" s="14">
        <f t="shared" si="7"/>
        <v>10.231751999999998</v>
      </c>
      <c r="J29" s="14">
        <f t="shared" si="8"/>
        <v>2557.9379999999996</v>
      </c>
      <c r="M29" s="3">
        <f t="shared" si="1"/>
        <v>1972.5</v>
      </c>
      <c r="O29" s="5">
        <f t="shared" si="2"/>
        <v>2557.9379999999996</v>
      </c>
    </row>
    <row r="30" spans="1:17" s="3" customFormat="1" ht="27.95" customHeight="1">
      <c r="A30" s="18" t="s">
        <v>132</v>
      </c>
      <c r="B30" s="11" t="s">
        <v>8</v>
      </c>
      <c r="C30" s="11" t="s">
        <v>58</v>
      </c>
      <c r="D30" s="11" t="s">
        <v>82</v>
      </c>
      <c r="E30" s="11" t="s">
        <v>58</v>
      </c>
      <c r="F30" s="12" t="s">
        <v>56</v>
      </c>
      <c r="G30" s="13">
        <v>1</v>
      </c>
      <c r="H30" s="14">
        <v>95.44</v>
      </c>
      <c r="I30" s="14">
        <f t="shared" si="7"/>
        <v>123.76659199999999</v>
      </c>
      <c r="J30" s="14">
        <f t="shared" si="8"/>
        <v>123.76659199999999</v>
      </c>
      <c r="M30" s="3">
        <f t="shared" si="1"/>
        <v>95.44</v>
      </c>
      <c r="O30" s="5">
        <f t="shared" si="2"/>
        <v>123.76659199999999</v>
      </c>
    </row>
    <row r="31" spans="1:17" s="3" customFormat="1" ht="27.95" customHeight="1">
      <c r="A31" s="18" t="s">
        <v>133</v>
      </c>
      <c r="B31" s="11" t="s">
        <v>29</v>
      </c>
      <c r="C31" s="11" t="s">
        <v>58</v>
      </c>
      <c r="D31" s="11" t="s">
        <v>86</v>
      </c>
      <c r="E31" s="11" t="s">
        <v>58</v>
      </c>
      <c r="F31" s="12" t="s">
        <v>7</v>
      </c>
      <c r="G31" s="13">
        <v>250</v>
      </c>
      <c r="H31" s="14">
        <v>7.3</v>
      </c>
      <c r="I31" s="14">
        <f t="shared" si="7"/>
        <v>9.4666399999999999</v>
      </c>
      <c r="J31" s="14">
        <f t="shared" si="8"/>
        <v>2366.66</v>
      </c>
      <c r="M31" s="3">
        <f t="shared" si="1"/>
        <v>1825</v>
      </c>
      <c r="O31" s="5">
        <f t="shared" si="2"/>
        <v>2366.66</v>
      </c>
    </row>
    <row r="32" spans="1:17" s="3" customFormat="1" ht="27.95" customHeight="1">
      <c r="A32" s="18" t="s">
        <v>135</v>
      </c>
      <c r="B32" s="11" t="s">
        <v>27</v>
      </c>
      <c r="C32" s="11" t="s">
        <v>58</v>
      </c>
      <c r="D32" s="11" t="s">
        <v>5</v>
      </c>
      <c r="E32" s="11" t="s">
        <v>58</v>
      </c>
      <c r="F32" s="12" t="s">
        <v>7</v>
      </c>
      <c r="G32" s="13">
        <v>100</v>
      </c>
      <c r="H32" s="14">
        <v>6.5</v>
      </c>
      <c r="I32" s="14">
        <f t="shared" si="7"/>
        <v>8.4291999999999998</v>
      </c>
      <c r="J32" s="14">
        <f t="shared" si="8"/>
        <v>842.92</v>
      </c>
      <c r="M32" s="3">
        <f t="shared" si="1"/>
        <v>650</v>
      </c>
      <c r="O32" s="5">
        <f t="shared" si="2"/>
        <v>842.92</v>
      </c>
    </row>
    <row r="33" spans="1:16" s="3" customFormat="1" ht="27.95" customHeight="1">
      <c r="A33" s="18" t="s">
        <v>134</v>
      </c>
      <c r="B33" s="11" t="s">
        <v>10</v>
      </c>
      <c r="C33" s="11" t="s">
        <v>58</v>
      </c>
      <c r="D33" s="11" t="s">
        <v>110</v>
      </c>
      <c r="E33" s="11" t="s">
        <v>58</v>
      </c>
      <c r="F33" s="12" t="s">
        <v>56</v>
      </c>
      <c r="G33" s="13">
        <v>2</v>
      </c>
      <c r="H33" s="14">
        <v>108.65</v>
      </c>
      <c r="I33" s="14">
        <f t="shared" si="7"/>
        <v>140.89732000000001</v>
      </c>
      <c r="J33" s="14">
        <f t="shared" si="8"/>
        <v>281.79464000000002</v>
      </c>
      <c r="M33" s="3">
        <f t="shared" si="1"/>
        <v>217.3</v>
      </c>
      <c r="O33" s="5">
        <f t="shared" si="2"/>
        <v>281.79464000000002</v>
      </c>
    </row>
    <row r="34" spans="1:16" s="3" customFormat="1" ht="27.95" customHeight="1">
      <c r="A34" s="18" t="s">
        <v>136</v>
      </c>
      <c r="B34" s="11" t="s">
        <v>30</v>
      </c>
      <c r="C34" s="11" t="s">
        <v>58</v>
      </c>
      <c r="D34" s="11" t="s">
        <v>111</v>
      </c>
      <c r="E34" s="11" t="s">
        <v>58</v>
      </c>
      <c r="F34" s="12" t="s">
        <v>7</v>
      </c>
      <c r="G34" s="13">
        <v>30</v>
      </c>
      <c r="H34" s="14">
        <v>12.39</v>
      </c>
      <c r="I34" s="14">
        <f t="shared" si="7"/>
        <v>16.067352</v>
      </c>
      <c r="J34" s="14">
        <f t="shared" si="8"/>
        <v>482.02055999999999</v>
      </c>
      <c r="M34" s="3">
        <f t="shared" si="1"/>
        <v>371.70000000000005</v>
      </c>
      <c r="O34" s="5">
        <f t="shared" si="2"/>
        <v>482.02055999999999</v>
      </c>
    </row>
    <row r="35" spans="1:16" s="3" customFormat="1" ht="27.95" customHeight="1">
      <c r="A35" s="18" t="s">
        <v>137</v>
      </c>
      <c r="B35" s="11" t="s">
        <v>38</v>
      </c>
      <c r="C35" s="11" t="s">
        <v>58</v>
      </c>
      <c r="D35" s="11" t="s">
        <v>105</v>
      </c>
      <c r="E35" s="11" t="s">
        <v>58</v>
      </c>
      <c r="F35" s="12" t="s">
        <v>56</v>
      </c>
      <c r="G35" s="13">
        <v>3</v>
      </c>
      <c r="H35" s="14">
        <v>1716.86</v>
      </c>
      <c r="I35" s="14">
        <f t="shared" si="7"/>
        <v>2226.4240479999999</v>
      </c>
      <c r="J35" s="14">
        <f t="shared" si="8"/>
        <v>6679.2721439999996</v>
      </c>
      <c r="M35" s="3">
        <f t="shared" si="1"/>
        <v>5150.58</v>
      </c>
      <c r="O35" s="5">
        <f t="shared" si="2"/>
        <v>6679.2721439999996</v>
      </c>
    </row>
    <row r="36" spans="1:16" s="3" customFormat="1" ht="27.95" customHeight="1">
      <c r="A36" s="17" t="s">
        <v>139</v>
      </c>
      <c r="B36" s="8"/>
      <c r="C36" s="8"/>
      <c r="D36" s="8" t="s">
        <v>116</v>
      </c>
      <c r="E36" s="8"/>
      <c r="F36" s="8"/>
      <c r="G36" s="9"/>
      <c r="H36" s="10"/>
      <c r="I36" s="14"/>
      <c r="J36" s="10">
        <f>SUM(J37:J39)</f>
        <v>4306.5379327999999</v>
      </c>
      <c r="M36" s="3">
        <f t="shared" si="1"/>
        <v>0</v>
      </c>
      <c r="O36" s="5">
        <f t="shared" si="2"/>
        <v>0</v>
      </c>
    </row>
    <row r="37" spans="1:16" s="3" customFormat="1" ht="27.95" customHeight="1">
      <c r="A37" s="18" t="s">
        <v>44</v>
      </c>
      <c r="B37" s="11" t="s">
        <v>61</v>
      </c>
      <c r="C37" s="11" t="s">
        <v>58</v>
      </c>
      <c r="D37" s="11" t="s">
        <v>51</v>
      </c>
      <c r="E37" s="11" t="s">
        <v>58</v>
      </c>
      <c r="F37" s="12" t="s">
        <v>24</v>
      </c>
      <c r="G37" s="13">
        <v>100.88</v>
      </c>
      <c r="H37" s="14">
        <v>22.95</v>
      </c>
      <c r="I37" s="14">
        <f>H37*1.2968</f>
        <v>29.761559999999999</v>
      </c>
      <c r="J37" s="14">
        <f>O37</f>
        <v>3002.3461727999997</v>
      </c>
      <c r="M37" s="3">
        <f t="shared" si="1"/>
        <v>2315.1959999999999</v>
      </c>
      <c r="O37" s="5">
        <f t="shared" si="2"/>
        <v>3002.3461727999997</v>
      </c>
    </row>
    <row r="38" spans="1:16" s="3" customFormat="1" ht="27.95" customHeight="1">
      <c r="A38" s="18" t="s">
        <v>45</v>
      </c>
      <c r="B38" s="11" t="s">
        <v>63</v>
      </c>
      <c r="C38" s="11" t="s">
        <v>39</v>
      </c>
      <c r="D38" s="11" t="s">
        <v>14</v>
      </c>
      <c r="E38" s="11" t="s">
        <v>3</v>
      </c>
      <c r="F38" s="12" t="s">
        <v>56</v>
      </c>
      <c r="G38" s="13">
        <v>5</v>
      </c>
      <c r="H38" s="14">
        <v>63.62</v>
      </c>
      <c r="I38" s="14">
        <f t="shared" ref="I38:I39" si="9">H38*1.2968</f>
        <v>82.502415999999997</v>
      </c>
      <c r="J38" s="14">
        <f t="shared" ref="J38:J39" si="10">O38</f>
        <v>412.51207999999997</v>
      </c>
      <c r="M38" s="3">
        <f t="shared" si="1"/>
        <v>318.09999999999997</v>
      </c>
      <c r="O38" s="5">
        <f t="shared" si="2"/>
        <v>412.51207999999997</v>
      </c>
    </row>
    <row r="39" spans="1:16" s="3" customFormat="1" ht="27.95" customHeight="1">
      <c r="A39" s="18" t="s">
        <v>46</v>
      </c>
      <c r="B39" s="11" t="s">
        <v>41</v>
      </c>
      <c r="C39" s="11" t="s">
        <v>39</v>
      </c>
      <c r="D39" s="11" t="s">
        <v>52</v>
      </c>
      <c r="E39" s="11" t="s">
        <v>3</v>
      </c>
      <c r="F39" s="12" t="s">
        <v>56</v>
      </c>
      <c r="G39" s="13">
        <v>5</v>
      </c>
      <c r="H39" s="14">
        <v>137.52000000000001</v>
      </c>
      <c r="I39" s="14">
        <f t="shared" si="9"/>
        <v>178.335936</v>
      </c>
      <c r="J39" s="14">
        <f t="shared" si="10"/>
        <v>891.67967999999996</v>
      </c>
      <c r="M39" s="3">
        <f t="shared" si="1"/>
        <v>687.6</v>
      </c>
      <c r="O39" s="5">
        <f t="shared" si="2"/>
        <v>891.67967999999996</v>
      </c>
    </row>
    <row r="40" spans="1:16" s="3" customFormat="1" ht="27.95" customHeight="1">
      <c r="A40" s="17" t="s">
        <v>138</v>
      </c>
      <c r="B40" s="8"/>
      <c r="C40" s="8"/>
      <c r="D40" s="8" t="s">
        <v>35</v>
      </c>
      <c r="E40" s="8"/>
      <c r="F40" s="8"/>
      <c r="G40" s="9"/>
      <c r="H40" s="10"/>
      <c r="I40" s="14"/>
      <c r="J40" s="10">
        <f>SUM(J41:J43)</f>
        <v>6337.6301839999996</v>
      </c>
      <c r="M40" s="3">
        <f t="shared" si="1"/>
        <v>0</v>
      </c>
      <c r="O40" s="5">
        <f t="shared" si="2"/>
        <v>0</v>
      </c>
    </row>
    <row r="41" spans="1:16" s="3" customFormat="1" ht="27.95" customHeight="1">
      <c r="A41" s="18" t="s">
        <v>31</v>
      </c>
      <c r="B41" s="11" t="s">
        <v>75</v>
      </c>
      <c r="C41" s="11" t="s">
        <v>58</v>
      </c>
      <c r="D41" s="11" t="s">
        <v>97</v>
      </c>
      <c r="E41" s="11" t="s">
        <v>58</v>
      </c>
      <c r="F41" s="12" t="s">
        <v>56</v>
      </c>
      <c r="G41" s="13">
        <v>6</v>
      </c>
      <c r="H41" s="14">
        <v>234.61</v>
      </c>
      <c r="I41" s="14">
        <f>H41*1.2968</f>
        <v>304.24224800000002</v>
      </c>
      <c r="J41" s="14">
        <f>O41</f>
        <v>1825.4534880000001</v>
      </c>
      <c r="M41" s="3">
        <f t="shared" si="1"/>
        <v>1407.66</v>
      </c>
      <c r="O41" s="5">
        <f t="shared" si="2"/>
        <v>1825.4534880000001</v>
      </c>
    </row>
    <row r="42" spans="1:16" s="3" customFormat="1" ht="27.95" customHeight="1">
      <c r="A42" s="18" t="s">
        <v>32</v>
      </c>
      <c r="B42" s="11" t="s">
        <v>69</v>
      </c>
      <c r="C42" s="11" t="s">
        <v>58</v>
      </c>
      <c r="D42" s="11" t="s">
        <v>71</v>
      </c>
      <c r="E42" s="11" t="s">
        <v>58</v>
      </c>
      <c r="F42" s="12" t="s">
        <v>113</v>
      </c>
      <c r="G42" s="13">
        <v>1</v>
      </c>
      <c r="H42" s="14">
        <v>1405.75</v>
      </c>
      <c r="I42" s="14">
        <f t="shared" ref="I42:I43" si="11">H42*1.2968</f>
        <v>1822.9766</v>
      </c>
      <c r="J42" s="14">
        <f t="shared" ref="J42:J43" si="12">O42</f>
        <v>1822.9766</v>
      </c>
      <c r="M42" s="3">
        <f t="shared" si="1"/>
        <v>1405.75</v>
      </c>
      <c r="O42" s="5">
        <f t="shared" si="2"/>
        <v>1822.9766</v>
      </c>
    </row>
    <row r="43" spans="1:16" s="3" customFormat="1" ht="27.95" customHeight="1">
      <c r="A43" s="18" t="s">
        <v>33</v>
      </c>
      <c r="B43" s="11" t="s">
        <v>70</v>
      </c>
      <c r="C43" s="11" t="s">
        <v>58</v>
      </c>
      <c r="D43" s="11" t="s">
        <v>104</v>
      </c>
      <c r="E43" s="11" t="s">
        <v>58</v>
      </c>
      <c r="F43" s="12" t="s">
        <v>56</v>
      </c>
      <c r="G43" s="13">
        <v>3</v>
      </c>
      <c r="H43" s="14">
        <v>691.24</v>
      </c>
      <c r="I43" s="14">
        <f t="shared" si="11"/>
        <v>896.40003200000001</v>
      </c>
      <c r="J43" s="14">
        <f t="shared" si="12"/>
        <v>2689.200096</v>
      </c>
      <c r="M43" s="3">
        <f t="shared" si="1"/>
        <v>2073.7200000000003</v>
      </c>
      <c r="O43" s="5">
        <f t="shared" si="2"/>
        <v>2689.200096</v>
      </c>
    </row>
    <row r="44" spans="1:16" s="3" customFormat="1" ht="27.95" customHeight="1">
      <c r="A44" s="17" t="s">
        <v>140</v>
      </c>
      <c r="B44" s="8"/>
      <c r="C44" s="8"/>
      <c r="D44" s="8" t="s">
        <v>37</v>
      </c>
      <c r="E44" s="8"/>
      <c r="F44" s="8"/>
      <c r="G44" s="9"/>
      <c r="H44" s="10"/>
      <c r="I44" s="14"/>
      <c r="J44" s="10">
        <f>J45</f>
        <v>4405.8779999999997</v>
      </c>
      <c r="M44" s="3">
        <f t="shared" si="1"/>
        <v>0</v>
      </c>
      <c r="O44" s="5">
        <f t="shared" si="2"/>
        <v>0</v>
      </c>
    </row>
    <row r="45" spans="1:16" s="3" customFormat="1" ht="27.95" customHeight="1">
      <c r="A45" s="18" t="s">
        <v>13</v>
      </c>
      <c r="B45" s="11" t="s">
        <v>68</v>
      </c>
      <c r="C45" s="11" t="s">
        <v>58</v>
      </c>
      <c r="D45" s="11" t="s">
        <v>34</v>
      </c>
      <c r="E45" s="11" t="s">
        <v>58</v>
      </c>
      <c r="F45" s="12" t="s">
        <v>24</v>
      </c>
      <c r="G45" s="13">
        <v>750</v>
      </c>
      <c r="H45" s="14">
        <v>4.53</v>
      </c>
      <c r="I45" s="14">
        <f>H45*1.2968</f>
        <v>5.8745039999999999</v>
      </c>
      <c r="J45" s="14">
        <f>O45</f>
        <v>4405.8779999999997</v>
      </c>
      <c r="M45" s="3">
        <f t="shared" si="1"/>
        <v>3397.5</v>
      </c>
      <c r="O45" s="5">
        <f t="shared" si="2"/>
        <v>4405.8779999999997</v>
      </c>
    </row>
    <row r="46" spans="1:16" ht="15.75">
      <c r="A46" s="2"/>
      <c r="B46" s="2"/>
      <c r="C46" s="2"/>
      <c r="D46" s="2"/>
      <c r="E46" s="2"/>
      <c r="F46" s="15"/>
      <c r="G46" s="15"/>
      <c r="H46" s="15"/>
      <c r="I46" s="15"/>
      <c r="J46" s="15"/>
      <c r="M46" s="3"/>
      <c r="N46" s="3">
        <f>SUM(M6:M45)</f>
        <v>89127.259600000034</v>
      </c>
      <c r="O46" s="5">
        <f>SUM(O6:O45)</f>
        <v>115580.23024927996</v>
      </c>
      <c r="P46" s="5">
        <f>O46-N46</f>
        <v>26452.970649279931</v>
      </c>
    </row>
    <row r="47" spans="1:16" ht="15.75">
      <c r="A47" s="2"/>
      <c r="B47" s="2"/>
      <c r="C47" s="2"/>
      <c r="D47" s="2"/>
      <c r="E47" s="2"/>
      <c r="F47" s="54" t="s">
        <v>114</v>
      </c>
      <c r="G47" s="54"/>
      <c r="H47" s="55">
        <f>N46</f>
        <v>89127.259600000034</v>
      </c>
      <c r="I47" s="55"/>
      <c r="J47" s="55"/>
    </row>
    <row r="48" spans="1:16" ht="15.75">
      <c r="A48" s="2"/>
      <c r="B48" s="2"/>
      <c r="C48" s="2"/>
      <c r="D48" s="2"/>
      <c r="E48" s="2"/>
      <c r="F48" s="54" t="s">
        <v>87</v>
      </c>
      <c r="G48" s="54"/>
      <c r="H48" s="55">
        <f>P46</f>
        <v>26452.970649279931</v>
      </c>
      <c r="I48" s="55"/>
      <c r="J48" s="55"/>
    </row>
    <row r="49" spans="1:15" ht="15.75">
      <c r="A49" s="2"/>
      <c r="B49" s="2"/>
      <c r="C49" s="2"/>
      <c r="D49" s="2"/>
      <c r="E49" s="2"/>
      <c r="F49" s="54" t="s">
        <v>6</v>
      </c>
      <c r="G49" s="54"/>
      <c r="H49" s="55">
        <f>L49</f>
        <v>115566.23052127997</v>
      </c>
      <c r="I49" s="55"/>
      <c r="J49" s="55"/>
      <c r="L49" s="4">
        <f>J5+J10+J14+J21+J23+J36+J40+J44</f>
        <v>115566.23052127997</v>
      </c>
    </row>
    <row r="50" spans="1:15" ht="28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O50">
        <f>N46*0.2968</f>
        <v>26452.970649280011</v>
      </c>
    </row>
    <row r="51" spans="1:15" ht="39.950000000000003" customHeight="1">
      <c r="A51" s="56" t="s">
        <v>54</v>
      </c>
      <c r="B51" s="56"/>
      <c r="C51" s="56"/>
      <c r="D51" s="56"/>
      <c r="E51" s="56"/>
      <c r="F51" s="56"/>
      <c r="G51" s="56"/>
      <c r="H51" s="56"/>
      <c r="I51" s="56"/>
      <c r="J51" s="56"/>
    </row>
  </sheetData>
  <mergeCells count="16">
    <mergeCell ref="F49:G49"/>
    <mergeCell ref="H49:J49"/>
    <mergeCell ref="A51:J51"/>
    <mergeCell ref="A3:J3"/>
    <mergeCell ref="F47:G47"/>
    <mergeCell ref="H47:J47"/>
    <mergeCell ref="F48:G48"/>
    <mergeCell ref="H48:J48"/>
    <mergeCell ref="A1:D1"/>
    <mergeCell ref="E1:F1"/>
    <mergeCell ref="G1:H1"/>
    <mergeCell ref="I1:J1"/>
    <mergeCell ref="A2:D2"/>
    <mergeCell ref="E2:F2"/>
    <mergeCell ref="G2:H2"/>
    <mergeCell ref="I2:J2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1200" verticalDpi="1200" r:id="rId1"/>
  <rowBreaks count="1" manualBreakCount="1">
    <brk id="22" max="9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2"/>
  <sheetViews>
    <sheetView view="pageBreakPreview" zoomScaleNormal="100" zoomScaleSheetLayoutView="100" workbookViewId="0">
      <selection activeCell="C38" sqref="C38"/>
    </sheetView>
  </sheetViews>
  <sheetFormatPr defaultRowHeight="12.75"/>
  <cols>
    <col min="1" max="1" width="18.28515625" style="20" customWidth="1"/>
    <col min="2" max="2" width="49.7109375" style="20" customWidth="1"/>
    <col min="3" max="3" width="19.42578125" style="20" customWidth="1"/>
    <col min="4" max="16384" width="9.140625" style="20"/>
  </cols>
  <sheetData>
    <row r="3" spans="1:6" ht="12.75" customHeight="1">
      <c r="A3" s="60" t="s">
        <v>148</v>
      </c>
      <c r="B3" s="60"/>
      <c r="C3" s="60"/>
      <c r="D3" s="60"/>
      <c r="E3" s="60"/>
      <c r="F3" s="60"/>
    </row>
    <row r="4" spans="1:6" ht="12.75" customHeight="1">
      <c r="A4" s="60"/>
      <c r="B4" s="60"/>
      <c r="C4" s="60"/>
      <c r="D4" s="60"/>
      <c r="E4" s="60"/>
      <c r="F4" s="60"/>
    </row>
    <row r="5" spans="1:6" ht="15">
      <c r="A5" s="61" t="s">
        <v>147</v>
      </c>
      <c r="B5" s="61"/>
      <c r="C5" s="61"/>
      <c r="D5" s="61"/>
      <c r="E5" s="61"/>
      <c r="F5" s="61"/>
    </row>
    <row r="6" spans="1:6" ht="15">
      <c r="A6" s="35" t="s">
        <v>146</v>
      </c>
      <c r="B6" s="36"/>
      <c r="C6" s="37"/>
      <c r="D6" s="37"/>
      <c r="E6" s="37"/>
      <c r="F6" s="38"/>
    </row>
    <row r="7" spans="1:6">
      <c r="A7" s="39"/>
      <c r="B7" s="40"/>
      <c r="C7" s="40"/>
      <c r="D7" s="40"/>
      <c r="E7" s="40"/>
      <c r="F7" s="41"/>
    </row>
    <row r="8" spans="1:6">
      <c r="A8" s="42"/>
      <c r="B8" s="43"/>
      <c r="C8" s="43"/>
      <c r="D8" s="43"/>
      <c r="E8" s="43"/>
      <c r="F8" s="44"/>
    </row>
    <row r="9" spans="1:6">
      <c r="A9" s="58"/>
      <c r="B9" s="59"/>
      <c r="C9" s="59"/>
      <c r="D9" s="43"/>
      <c r="E9" s="43"/>
      <c r="F9" s="44"/>
    </row>
    <row r="10" spans="1:6">
      <c r="A10" s="45"/>
      <c r="B10" s="34"/>
      <c r="C10" s="34"/>
      <c r="D10" s="23"/>
      <c r="E10" s="43"/>
      <c r="F10" s="44"/>
    </row>
    <row r="11" spans="1:6">
      <c r="A11" s="46"/>
      <c r="B11" s="30"/>
      <c r="C11" s="33"/>
      <c r="D11" s="23"/>
      <c r="E11" s="43"/>
      <c r="F11" s="44"/>
    </row>
    <row r="12" spans="1:6">
      <c r="A12" s="46"/>
      <c r="B12" s="25"/>
      <c r="C12" s="33"/>
      <c r="D12" s="23"/>
      <c r="E12" s="43"/>
      <c r="F12" s="44"/>
    </row>
    <row r="13" spans="1:6">
      <c r="A13" s="47"/>
      <c r="B13" s="25"/>
      <c r="C13" s="33"/>
      <c r="D13" s="23"/>
      <c r="E13" s="43"/>
      <c r="F13" s="44"/>
    </row>
    <row r="14" spans="1:6">
      <c r="A14" s="46"/>
      <c r="B14" s="30"/>
      <c r="C14" s="26"/>
      <c r="D14" s="23"/>
      <c r="E14" s="43"/>
      <c r="F14" s="44"/>
    </row>
    <row r="15" spans="1:6">
      <c r="A15" s="47"/>
      <c r="B15" s="25"/>
      <c r="C15" s="29"/>
      <c r="D15" s="23"/>
      <c r="E15" s="43"/>
      <c r="F15" s="44"/>
    </row>
    <row r="16" spans="1:6">
      <c r="A16" s="48"/>
      <c r="B16" s="32"/>
      <c r="C16" s="28"/>
      <c r="D16" s="23"/>
      <c r="E16" s="43"/>
      <c r="F16" s="44"/>
    </row>
    <row r="17" spans="1:6">
      <c r="A17" s="48"/>
      <c r="B17" s="31"/>
      <c r="C17" s="28"/>
      <c r="D17" s="23"/>
      <c r="E17" s="43"/>
      <c r="F17" s="44"/>
    </row>
    <row r="18" spans="1:6">
      <c r="A18" s="48"/>
      <c r="B18" s="31"/>
      <c r="C18" s="28"/>
      <c r="D18" s="23"/>
      <c r="E18" s="43"/>
      <c r="F18" s="44"/>
    </row>
    <row r="19" spans="1:6">
      <c r="A19" s="48"/>
      <c r="B19" s="25"/>
      <c r="C19" s="28"/>
      <c r="D19" s="23"/>
      <c r="E19" s="43"/>
      <c r="F19" s="44"/>
    </row>
    <row r="20" spans="1:6">
      <c r="A20" s="47"/>
      <c r="B20" s="31"/>
      <c r="C20" s="29"/>
      <c r="D20" s="23"/>
      <c r="E20" s="43"/>
      <c r="F20" s="44"/>
    </row>
    <row r="21" spans="1:6">
      <c r="A21" s="47"/>
      <c r="B21" s="31"/>
      <c r="C21" s="29"/>
      <c r="D21" s="23"/>
      <c r="E21" s="43"/>
      <c r="F21" s="44"/>
    </row>
    <row r="22" spans="1:6">
      <c r="A22" s="46"/>
      <c r="B22" s="25"/>
      <c r="C22" s="29"/>
      <c r="D22" s="23"/>
      <c r="E22" s="43"/>
      <c r="F22" s="44"/>
    </row>
    <row r="23" spans="1:6">
      <c r="A23" s="47"/>
      <c r="B23" s="25"/>
      <c r="C23" s="29"/>
      <c r="D23" s="23"/>
      <c r="E23" s="43"/>
      <c r="F23" s="44"/>
    </row>
    <row r="24" spans="1:6">
      <c r="A24" s="46"/>
      <c r="B24" s="30"/>
      <c r="C24" s="26"/>
      <c r="D24" s="23"/>
      <c r="E24" s="43"/>
      <c r="F24" s="44"/>
    </row>
    <row r="25" spans="1:6">
      <c r="A25" s="47"/>
      <c r="B25" s="25"/>
      <c r="C25" s="29"/>
      <c r="D25" s="23"/>
      <c r="E25" s="43"/>
      <c r="F25" s="44"/>
    </row>
    <row r="26" spans="1:6">
      <c r="A26" s="47"/>
      <c r="B26" s="25"/>
      <c r="C26" s="28"/>
      <c r="D26" s="23"/>
      <c r="E26" s="43"/>
      <c r="F26" s="44"/>
    </row>
    <row r="27" spans="1:6">
      <c r="A27" s="47"/>
      <c r="B27" s="25"/>
      <c r="C27" s="28"/>
      <c r="D27" s="23"/>
      <c r="E27" s="43"/>
      <c r="F27" s="44"/>
    </row>
    <row r="28" spans="1:6">
      <c r="A28" s="47"/>
      <c r="B28" s="25"/>
      <c r="C28" s="28"/>
      <c r="D28" s="23"/>
      <c r="E28" s="43"/>
      <c r="F28" s="44"/>
    </row>
    <row r="29" spans="1:6">
      <c r="A29" s="47"/>
      <c r="B29" s="25"/>
      <c r="C29" s="28"/>
      <c r="D29" s="23"/>
      <c r="E29" s="43"/>
      <c r="F29" s="44"/>
    </row>
    <row r="30" spans="1:6">
      <c r="A30" s="47"/>
      <c r="B30" s="25"/>
      <c r="C30" s="24"/>
      <c r="D30" s="23"/>
      <c r="E30" s="43"/>
      <c r="F30" s="44"/>
    </row>
    <row r="31" spans="1:6">
      <c r="A31" s="46"/>
      <c r="B31" s="27"/>
      <c r="C31" s="26"/>
      <c r="D31" s="23"/>
      <c r="E31" s="43"/>
      <c r="F31" s="44"/>
    </row>
    <row r="32" spans="1:6">
      <c r="A32" s="47"/>
      <c r="B32" s="25"/>
      <c r="C32" s="24"/>
      <c r="D32" s="23"/>
      <c r="E32" s="43"/>
      <c r="F32" s="44"/>
    </row>
    <row r="33" spans="1:6">
      <c r="A33" s="42"/>
      <c r="B33" s="43"/>
      <c r="C33" s="43"/>
      <c r="D33" s="43"/>
      <c r="E33" s="43"/>
      <c r="F33" s="44"/>
    </row>
    <row r="34" spans="1:6">
      <c r="A34" s="49"/>
      <c r="B34" s="22"/>
      <c r="C34" s="22"/>
      <c r="D34" s="22"/>
      <c r="E34" s="22"/>
      <c r="F34" s="50"/>
    </row>
    <row r="35" spans="1:6">
      <c r="A35" s="62"/>
      <c r="B35" s="62"/>
      <c r="C35" s="62"/>
    </row>
    <row r="36" spans="1:6">
      <c r="A36" s="51"/>
      <c r="B36" s="51"/>
      <c r="C36" s="51"/>
    </row>
    <row r="37" spans="1:6">
      <c r="A37" s="51"/>
      <c r="B37" s="51"/>
      <c r="C37" s="51"/>
    </row>
    <row r="38" spans="1:6">
      <c r="A38" s="51"/>
      <c r="B38" s="51"/>
      <c r="C38" s="51"/>
    </row>
    <row r="39" spans="1:6">
      <c r="A39" s="51"/>
      <c r="B39" s="51"/>
      <c r="C39" s="51"/>
    </row>
    <row r="40" spans="1:6">
      <c r="A40" s="43"/>
      <c r="B40" s="22"/>
      <c r="C40" s="43"/>
    </row>
    <row r="41" spans="1:6" ht="18.75">
      <c r="B41" s="21" t="s">
        <v>145</v>
      </c>
    </row>
    <row r="42" spans="1:6" ht="18.75">
      <c r="B42" s="21" t="s">
        <v>144</v>
      </c>
    </row>
  </sheetData>
  <mergeCells count="4">
    <mergeCell ref="A9:C9"/>
    <mergeCell ref="A3:F4"/>
    <mergeCell ref="A5:F5"/>
    <mergeCell ref="A35:C35"/>
  </mergeCells>
  <pageMargins left="0.511811024" right="0.511811024" top="0.78740157499999996" bottom="0.78740157499999996" header="0.31496062000000002" footer="0.31496062000000002"/>
  <pageSetup paperSize="9"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</vt:lpstr>
      <vt:lpstr>bdi</vt:lpstr>
      <vt:lpstr>bdi!Area_de_impressao</vt:lpstr>
      <vt:lpstr>planilha!Area_de_impressao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Araujo</dc:creator>
  <cp:lastModifiedBy>Araujo</cp:lastModifiedBy>
  <cp:lastPrinted>2018-05-07T13:35:53Z</cp:lastPrinted>
  <dcterms:created xsi:type="dcterms:W3CDTF">2018-04-25T20:33:35Z</dcterms:created>
  <dcterms:modified xsi:type="dcterms:W3CDTF">2020-03-24T20:15:56Z</dcterms:modified>
</cp:coreProperties>
</file>