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MAS\FHS CONSTRUTORA\OBRAS 2021\Garrafão do Norte\ESCOLA M.NAZARE FERRO-VILA TRACUÁ\"/>
    </mc:Choice>
  </mc:AlternateContent>
  <bookViews>
    <workbookView xWindow="0" yWindow="0" windowWidth="20490" windowHeight="7620"/>
  </bookViews>
  <sheets>
    <sheet name="Planilha Orçamentária" sheetId="4" r:id="rId1"/>
    <sheet name="Cronograma Fisico e Finan" sheetId="5" r:id="rId2"/>
  </sheets>
  <definedNames>
    <definedName name="_xlnm.Print_Area" localSheetId="1">'Cronograma Fisico e Finan'!$A$1:$F$35</definedName>
    <definedName name="_xlnm.Print_Area" localSheetId="0">'Planilha Orçamentária'!$A$1:$T$74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5" l="1"/>
  <c r="E26" i="5"/>
  <c r="D26" i="5"/>
  <c r="E27" i="5"/>
  <c r="F27" i="5" s="1"/>
  <c r="D27" i="5"/>
  <c r="R59" i="4" l="1"/>
  <c r="R60" i="4"/>
  <c r="R48" i="4"/>
  <c r="R49" i="4"/>
  <c r="R51" i="4"/>
  <c r="R52" i="4"/>
  <c r="R47" i="4"/>
  <c r="R41" i="4"/>
  <c r="R42" i="4"/>
  <c r="R37" i="4"/>
  <c r="R39" i="4"/>
  <c r="R40" i="4"/>
  <c r="R38" i="4"/>
  <c r="R34" i="4"/>
  <c r="R36" i="4"/>
  <c r="R35" i="4"/>
  <c r="R31" i="4"/>
  <c r="R33" i="4"/>
  <c r="R32" i="4"/>
  <c r="R26" i="4"/>
  <c r="R28" i="4"/>
  <c r="R29" i="4"/>
  <c r="R30" i="4"/>
  <c r="R27" i="4"/>
  <c r="R24" i="4"/>
  <c r="R25" i="4"/>
  <c r="R20" i="4"/>
  <c r="R21" i="4"/>
  <c r="R14" i="4"/>
  <c r="R13" i="4"/>
  <c r="P13" i="4"/>
  <c r="P14" i="4"/>
  <c r="P16" i="4"/>
  <c r="R16" i="4" s="1"/>
  <c r="P17" i="4"/>
  <c r="R17" i="4" s="1"/>
  <c r="P19" i="4"/>
  <c r="R19" i="4" s="1"/>
  <c r="R18" i="4" s="1"/>
  <c r="P21" i="4"/>
  <c r="P23" i="4"/>
  <c r="R23" i="4" s="1"/>
  <c r="R22" i="4" s="1"/>
  <c r="P24" i="4"/>
  <c r="P25" i="4"/>
  <c r="P27" i="4"/>
  <c r="P28" i="4"/>
  <c r="P29" i="4"/>
  <c r="P30" i="4"/>
  <c r="P32" i="4"/>
  <c r="P33" i="4"/>
  <c r="P35" i="4"/>
  <c r="P36" i="4"/>
  <c r="P38" i="4"/>
  <c r="P39" i="4"/>
  <c r="P40" i="4"/>
  <c r="P42" i="4"/>
  <c r="P44" i="4"/>
  <c r="R44" i="4" s="1"/>
  <c r="P45" i="4"/>
  <c r="R45" i="4" s="1"/>
  <c r="P47" i="4"/>
  <c r="P48" i="4"/>
  <c r="P49" i="4"/>
  <c r="P50" i="4"/>
  <c r="R50" i="4" s="1"/>
  <c r="R46" i="4" s="1"/>
  <c r="P51" i="4"/>
  <c r="P52" i="4"/>
  <c r="P54" i="4"/>
  <c r="R54" i="4" s="1"/>
  <c r="P55" i="4"/>
  <c r="R55" i="4" s="1"/>
  <c r="P57" i="4"/>
  <c r="R57" i="4" s="1"/>
  <c r="P58" i="4"/>
  <c r="R58" i="4" s="1"/>
  <c r="P60" i="4"/>
  <c r="N13" i="4"/>
  <c r="N14" i="4"/>
  <c r="N16" i="4"/>
  <c r="N17" i="4"/>
  <c r="N19" i="4"/>
  <c r="N21" i="4"/>
  <c r="N23" i="4"/>
  <c r="N24" i="4"/>
  <c r="N25" i="4"/>
  <c r="N27" i="4"/>
  <c r="N28" i="4"/>
  <c r="N29" i="4"/>
  <c r="N30" i="4"/>
  <c r="N32" i="4"/>
  <c r="N33" i="4"/>
  <c r="N35" i="4"/>
  <c r="N36" i="4"/>
  <c r="N38" i="4"/>
  <c r="N39" i="4"/>
  <c r="N40" i="4"/>
  <c r="N42" i="4"/>
  <c r="N44" i="4"/>
  <c r="N45" i="4"/>
  <c r="N47" i="4"/>
  <c r="N48" i="4"/>
  <c r="N49" i="4"/>
  <c r="N50" i="4"/>
  <c r="N51" i="4"/>
  <c r="N52" i="4"/>
  <c r="N54" i="4"/>
  <c r="N55" i="4"/>
  <c r="N57" i="4"/>
  <c r="N58" i="4"/>
  <c r="N60" i="4"/>
  <c r="P11" i="4"/>
  <c r="R11" i="4" s="1"/>
  <c r="R10" i="4" s="1"/>
  <c r="N11" i="4"/>
  <c r="R53" i="4" l="1"/>
  <c r="R15" i="4"/>
  <c r="R56" i="4"/>
  <c r="R43" i="4"/>
  <c r="R12" i="4"/>
  <c r="R65" i="4" l="1"/>
</calcChain>
</file>

<file path=xl/sharedStrings.xml><?xml version="1.0" encoding="utf-8"?>
<sst xmlns="http://schemas.openxmlformats.org/spreadsheetml/2006/main" count="263" uniqueCount="156">
  <si>
    <t>Item</t>
  </si>
  <si>
    <t>Descrição</t>
  </si>
  <si>
    <t>Código</t>
  </si>
  <si>
    <t>Banco</t>
  </si>
  <si>
    <t>Und</t>
  </si>
  <si>
    <t>Quant.</t>
  </si>
  <si>
    <t>Valor Unit</t>
  </si>
  <si>
    <t>Valor Unit com BDI</t>
  </si>
  <si>
    <t>Total</t>
  </si>
  <si>
    <t>Peso (%)</t>
  </si>
  <si>
    <t>m²</t>
  </si>
  <si>
    <t>m³</t>
  </si>
  <si>
    <t>Total Geral</t>
  </si>
  <si>
    <t>2.1</t>
  </si>
  <si>
    <t>2.2</t>
  </si>
  <si>
    <t>3.4</t>
  </si>
  <si>
    <t>3.5</t>
  </si>
  <si>
    <t>4.1</t>
  </si>
  <si>
    <t>Placa da obra em chapa galvanizada</t>
  </si>
  <si>
    <t>M. O.</t>
  </si>
  <si>
    <t>MAT.</t>
  </si>
  <si>
    <t>Serviços Preliminares</t>
  </si>
  <si>
    <t>1.1</t>
  </si>
  <si>
    <t>SEDOP</t>
  </si>
  <si>
    <t>Movimento de Terra para Fundação</t>
  </si>
  <si>
    <t>Escavação manual ate 1.50m de profundidade</t>
  </si>
  <si>
    <t>Aterro c/ material fora da obra, incl. apiloamento</t>
  </si>
  <si>
    <t>Fundação</t>
  </si>
  <si>
    <t>Baldrame em concreto armado c/ cinta de amarragao</t>
  </si>
  <si>
    <t>Baldrame em conc.ciclopico c/pedra preta incl.forma</t>
  </si>
  <si>
    <t>Superestrutura</t>
  </si>
  <si>
    <t>Concreto armado p/ calhas e percintas</t>
  </si>
  <si>
    <t>Alvenaria</t>
  </si>
  <si>
    <t>5.1</t>
  </si>
  <si>
    <t>Alvenaria tijolo de barro a cutelo</t>
  </si>
  <si>
    <t>Esquadrias Banheiros Novos, Salas , Cozinha e Adm.</t>
  </si>
  <si>
    <t>6.1</t>
  </si>
  <si>
    <t>Porta mad. compens. c/ caix. simples</t>
  </si>
  <si>
    <t>6.2</t>
  </si>
  <si>
    <t>Fechadura para porta de banheiro</t>
  </si>
  <si>
    <t>UN</t>
  </si>
  <si>
    <t>6.3</t>
  </si>
  <si>
    <t>Fechadura para porta interna</t>
  </si>
  <si>
    <t>Cobertura</t>
  </si>
  <si>
    <t>8.1</t>
  </si>
  <si>
    <t>Estrutura em mad. lei p/ telha de barro - pç.aparelhada</t>
  </si>
  <si>
    <t>8.2</t>
  </si>
  <si>
    <t>Cobertura - telha plan</t>
  </si>
  <si>
    <t>8.3</t>
  </si>
  <si>
    <t>Cumeeira de barro</t>
  </si>
  <si>
    <t>M</t>
  </si>
  <si>
    <t>8.4</t>
  </si>
  <si>
    <t>Encaliçamento de telha ceramica (beiral e cumieira)</t>
  </si>
  <si>
    <t>Forro Geral</t>
  </si>
  <si>
    <t>9.1</t>
  </si>
  <si>
    <t>Barroteamento em madeira de lei p/ forro PVC</t>
  </si>
  <si>
    <t>9.2</t>
  </si>
  <si>
    <t>Forro em lambri de PVC</t>
  </si>
  <si>
    <t>Pavimentação Banheiros Novos, Sala, Cozinha, Circ. e Adm.</t>
  </si>
  <si>
    <t>10.1</t>
  </si>
  <si>
    <t>Concreto simples c/ seixo e=5cm traço 1:2:3</t>
  </si>
  <si>
    <t>10.2</t>
  </si>
  <si>
    <t>Lajota ceramica - PEI IV - (Padrão Médio)</t>
  </si>
  <si>
    <t>Revestimento Banheiro Novo e Cozinha</t>
  </si>
  <si>
    <t>11.1</t>
  </si>
  <si>
    <t>Chapisco de cimento e areia no traço 1:3</t>
  </si>
  <si>
    <t>11.2</t>
  </si>
  <si>
    <t>Reboco com argamassa 1:6:Adit. Plast.</t>
  </si>
  <si>
    <t>11.3</t>
  </si>
  <si>
    <t>Revestimento Cerâmico Padrão Médio</t>
  </si>
  <si>
    <t>Pintura</t>
  </si>
  <si>
    <t>12.1</t>
  </si>
  <si>
    <t>Acrilica fosca int./ext. c/massa e selador - 3 demaos</t>
  </si>
  <si>
    <t>Instalações Hidrossanitárias</t>
  </si>
  <si>
    <t>13.1</t>
  </si>
  <si>
    <t>Ponto de agua (incl. tubos e conexoes)</t>
  </si>
  <si>
    <t>Pt</t>
  </si>
  <si>
    <t>13.2</t>
  </si>
  <si>
    <t>Ponto de esgoto (incl. tubos, conexoes,cx. e ralos)</t>
  </si>
  <si>
    <t>Instalações Elétricas</t>
  </si>
  <si>
    <t>14.1</t>
  </si>
  <si>
    <t>Ponto de luz / força (c/tubul., cx. e fiaçao) ate 200W</t>
  </si>
  <si>
    <t>14.2</t>
  </si>
  <si>
    <t>Interruptor 1 tecla paralelo (s/fiaçao)</t>
  </si>
  <si>
    <t>14.3</t>
  </si>
  <si>
    <t>Luminaria c/ 1 lamp. fluorescente 16W (sem fiaçao)</t>
  </si>
  <si>
    <t>14.4</t>
  </si>
  <si>
    <t>Centro de distribuiçao p/ 12 disjuntores (c/ barramento)</t>
  </si>
  <si>
    <t>14.5</t>
  </si>
  <si>
    <t>Disjuntor 1P - 10 a 30A - PADRÃO DIN</t>
  </si>
  <si>
    <t>14.6</t>
  </si>
  <si>
    <t>Cabo de cobre 2,5mm2 - 750 V</t>
  </si>
  <si>
    <t>Louças , Acessórios e Metais</t>
  </si>
  <si>
    <t>15.1</t>
  </si>
  <si>
    <t>Lavatorio de louça c/col.,torneira,sifao e valv.</t>
  </si>
  <si>
    <t>15.2</t>
  </si>
  <si>
    <t>Bacia sifonada c/cx. descarga acoplada c/ assento</t>
  </si>
  <si>
    <t>Serviços Complementares</t>
  </si>
  <si>
    <t>16.1</t>
  </si>
  <si>
    <t>Grade de ferro 1/2" (incl. pint. anti-corrosiva)</t>
  </si>
  <si>
    <t>16.2</t>
  </si>
  <si>
    <t>Fossa septica pre-moldada cap= 10 pessoas</t>
  </si>
  <si>
    <t>Serviços Finais</t>
  </si>
  <si>
    <t>17.1</t>
  </si>
  <si>
    <t>Limpeza geral e entrega da obra</t>
  </si>
  <si>
    <t>Total Sem BDI</t>
  </si>
  <si>
    <t>Total do BDI</t>
  </si>
  <si>
    <t>Data: 25/06/2021</t>
  </si>
  <si>
    <t>Planilha Orçamentária Sintética com valor do Material e da Mão de Obra</t>
  </si>
  <si>
    <t>Total Por Etapa</t>
  </si>
  <si>
    <t>30 DIAS</t>
  </si>
  <si>
    <t>60 DIAS</t>
  </si>
  <si>
    <t xml:space="preserve"> 1 </t>
  </si>
  <si>
    <t/>
  </si>
  <si>
    <t>Porcentagem</t>
  </si>
  <si>
    <t>Custo</t>
  </si>
  <si>
    <t>Porcentagem Acumulado</t>
  </si>
  <si>
    <t>Custo Acumulado</t>
  </si>
  <si>
    <t xml:space="preserve"> _________________________________________                                     ______________________________________________________                                         </t>
  </si>
  <si>
    <t xml:space="preserve"> 2</t>
  </si>
  <si>
    <t xml:space="preserve"> 3</t>
  </si>
  <si>
    <t xml:space="preserve"> 4</t>
  </si>
  <si>
    <t xml:space="preserve"> 5</t>
  </si>
  <si>
    <t xml:space="preserve"> 6</t>
  </si>
  <si>
    <t>100,00%
4.261,65</t>
  </si>
  <si>
    <t>100,00%
9.964,27</t>
  </si>
  <si>
    <t>100,00%
14.666,51</t>
  </si>
  <si>
    <t>100,00%
1.389,25</t>
  </si>
  <si>
    <t>100,00%
29.403,70</t>
  </si>
  <si>
    <t>100,00%
3.776,85</t>
  </si>
  <si>
    <t>100,00%
23.648,32</t>
  </si>
  <si>
    <t>100,00%
27.837,24</t>
  </si>
  <si>
    <t>100,00%
15.840,50</t>
  </si>
  <si>
    <t>100,00%
497,40</t>
  </si>
  <si>
    <t>50,00%
14.701,85</t>
  </si>
  <si>
    <t>50,00%
11.824,16</t>
  </si>
  <si>
    <t>50,00%
13.918,62</t>
  </si>
  <si>
    <t>50,00%
7.920,25</t>
  </si>
  <si>
    <t>50,00%
1.888,42</t>
  </si>
  <si>
    <t>CRONOGRAMA FÍSICO E FINANCEIRO</t>
  </si>
  <si>
    <t>OBRA: CONSTRUÇÃO DA ESCOLA MUNICIPAL NAZARÉ FERRO - VILA TRACUÁ - GARRAFÃO DO NORTE</t>
  </si>
  <si>
    <t>100,00%
3.617,10</t>
  </si>
  <si>
    <t>100,00%
25.948,13</t>
  </si>
  <si>
    <t>100,00%
4.934,25</t>
  </si>
  <si>
    <t>100,00%
5.331,75</t>
  </si>
  <si>
    <t>100,00%
1.287,69</t>
  </si>
  <si>
    <t>100,00%
3.318,80</t>
  </si>
  <si>
    <t>50,00%
7.333,25</t>
  </si>
  <si>
    <t>60,00%
694,62</t>
  </si>
  <si>
    <t>50,00%
2.467,12</t>
  </si>
  <si>
    <t>50,00%
2.665,87</t>
  </si>
  <si>
    <t>50,00%
2.467,14</t>
  </si>
  <si>
    <t>90 DIAS</t>
  </si>
  <si>
    <t xml:space="preserve">               Representante Titular - Fernando Helton da Silva                                              Resp.Técnico - Dimas Telles Dantas B. Júnior  CREA 15 650D/PA</t>
  </si>
  <si>
    <t xml:space="preserve">           Representante Titular - Fernando Helton da Silva                                                           Resp.Técnico - Dimas Telles Dantas B. Júnior  CREA 15 650D/PA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</si>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</sst>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1"/>
    </font>
    <font>
      <sz val="10"/>
      <color rgb="FF000000"/>
      <name val="Arial"/>
      <family val="2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rgb="FF000000"/>
      </right>
      <top/>
      <bottom style="medium">
        <color rgb="FFCCCCCC"/>
      </bottom>
      <diagonal/>
    </border>
    <border>
      <left/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/>
      <bottom style="thin">
        <color rgb="FF000000"/>
      </bottom>
      <diagonal/>
    </border>
    <border>
      <left/>
      <right style="medium">
        <color rgb="FFCCCCCC"/>
      </right>
      <top/>
      <bottom style="thin">
        <color rgb="FF000000"/>
      </bottom>
      <diagonal/>
    </border>
    <border>
      <left style="medium">
        <color rgb="FFCCCCCC"/>
      </left>
      <right/>
      <top style="medium">
        <color rgb="FFCCCCCC"/>
      </top>
      <bottom style="thin">
        <color rgb="FF000000"/>
      </bottom>
      <diagonal/>
    </border>
    <border>
      <left/>
      <right/>
      <top style="medium">
        <color rgb="FFCCCCCC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/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FFC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rgb="FFFFC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rgb="FFFFC000"/>
      </bottom>
      <diagonal/>
    </border>
    <border>
      <left style="thin">
        <color auto="1"/>
      </left>
      <right style="hair">
        <color auto="1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ck">
        <color rgb="FFFFC000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1" fillId="0" borderId="1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43" fontId="0" fillId="0" borderId="0" xfId="1" applyFont="1"/>
    <xf numFmtId="4" fontId="2" fillId="0" borderId="1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10" fontId="10" fillId="2" borderId="0" xfId="0" applyNumberFormat="1" applyFont="1" applyFill="1" applyAlignment="1">
      <alignment horizontal="right" vertical="top" wrapText="1"/>
    </xf>
    <xf numFmtId="4" fontId="10" fillId="2" borderId="0" xfId="0" applyNumberFormat="1" applyFont="1" applyFill="1" applyAlignment="1">
      <alignment horizontal="right" vertical="top" wrapText="1"/>
    </xf>
    <xf numFmtId="0" fontId="0" fillId="0" borderId="0" xfId="0" applyAlignment="1"/>
    <xf numFmtId="0" fontId="6" fillId="2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 vertical="center" wrapText="1"/>
    </xf>
    <xf numFmtId="164" fontId="7" fillId="3" borderId="31" xfId="0" applyNumberFormat="1" applyFont="1" applyFill="1" applyBorder="1" applyAlignment="1">
      <alignment horizontal="right" vertical="top" wrapText="1"/>
    </xf>
    <xf numFmtId="164" fontId="7" fillId="3" borderId="32" xfId="0" applyNumberFormat="1" applyFont="1" applyFill="1" applyBorder="1" applyAlignment="1">
      <alignment horizontal="right" vertical="center" wrapText="1"/>
    </xf>
    <xf numFmtId="0" fontId="9" fillId="3" borderId="31" xfId="0" applyFont="1" applyFill="1" applyBorder="1" applyAlignment="1">
      <alignment horizontal="right" vertical="top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right" vertical="top" wrapText="1"/>
    </xf>
    <xf numFmtId="0" fontId="7" fillId="3" borderId="34" xfId="0" applyFont="1" applyFill="1" applyBorder="1" applyAlignment="1">
      <alignment horizontal="right" vertical="top" wrapText="1"/>
    </xf>
    <xf numFmtId="0" fontId="9" fillId="3" borderId="33" xfId="0" applyFont="1" applyFill="1" applyBorder="1" applyAlignment="1">
      <alignment horizontal="right" vertical="top" wrapText="1"/>
    </xf>
    <xf numFmtId="0" fontId="8" fillId="3" borderId="33" xfId="0" applyFont="1" applyFill="1" applyBorder="1" applyAlignment="1">
      <alignment horizontal="right" vertical="top" wrapText="1"/>
    </xf>
    <xf numFmtId="0" fontId="7" fillId="3" borderId="35" xfId="0" applyFont="1" applyFill="1" applyBorder="1" applyAlignment="1">
      <alignment horizontal="right" vertical="top" wrapText="1"/>
    </xf>
    <xf numFmtId="0" fontId="7" fillId="3" borderId="36" xfId="0" applyFont="1" applyFill="1" applyBorder="1" applyAlignment="1">
      <alignment horizontal="right" vertical="top" wrapText="1"/>
    </xf>
    <xf numFmtId="0" fontId="7" fillId="3" borderId="37" xfId="0" applyFont="1" applyFill="1" applyBorder="1" applyAlignment="1">
      <alignment horizontal="right" vertical="top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right" vertical="top" wrapText="1"/>
    </xf>
    <xf numFmtId="0" fontId="9" fillId="3" borderId="38" xfId="0" applyFont="1" applyFill="1" applyBorder="1" applyAlignment="1">
      <alignment horizontal="right" vertical="top" wrapText="1"/>
    </xf>
    <xf numFmtId="0" fontId="8" fillId="3" borderId="38" xfId="0" applyFont="1" applyFill="1" applyBorder="1" applyAlignment="1">
      <alignment horizontal="right" vertical="top" wrapText="1"/>
    </xf>
    <xf numFmtId="0" fontId="7" fillId="3" borderId="39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10" fontId="1" fillId="0" borderId="12" xfId="0" applyNumberFormat="1" applyFont="1" applyFill="1" applyBorder="1" applyAlignment="1">
      <alignment horizontal="center" vertical="center" wrapText="1"/>
    </xf>
    <xf numFmtId="10" fontId="1" fillId="0" borderId="22" xfId="0" applyNumberFormat="1" applyFont="1" applyFill="1" applyBorder="1" applyAlignment="1">
      <alignment horizontal="center" vertical="center" wrapText="1"/>
    </xf>
    <xf numFmtId="10" fontId="2" fillId="0" borderId="12" xfId="0" applyNumberFormat="1" applyFont="1" applyFill="1" applyBorder="1" applyAlignment="1">
      <alignment horizontal="center" vertical="center" wrapText="1"/>
    </xf>
    <xf numFmtId="10" fontId="2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0" fontId="1" fillId="0" borderId="26" xfId="0" applyNumberFormat="1" applyFont="1" applyFill="1" applyBorder="1" applyAlignment="1">
      <alignment horizontal="center" vertical="center" wrapText="1"/>
    </xf>
    <xf numFmtId="10" fontId="1" fillId="0" borderId="28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0" fontId="1" fillId="0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12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96322</xdr:colOff>
      <xdr:row>0</xdr:row>
      <xdr:rowOff>128428</xdr:rowOff>
    </xdr:from>
    <xdr:to>
      <xdr:col>3</xdr:col>
      <xdr:colOff>395985</xdr:colOff>
      <xdr:row>4</xdr:row>
      <xdr:rowOff>21405</xdr:rowOff>
    </xdr:to>
    <xdr:pic>
      <xdr:nvPicPr>
        <xdr:cNvPr id="2" name="Imagem 1" descr="C:\Users\Dimas\AppData\Local\Microsoft\Windows\INetCache\Content.Word\FHS 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2" y="128428"/>
          <a:ext cx="2086938" cy="8454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62901</xdr:colOff>
      <xdr:row>0</xdr:row>
      <xdr:rowOff>53914</xdr:rowOff>
    </xdr:from>
    <xdr:to>
      <xdr:col>1</xdr:col>
      <xdr:colOff>1538801</xdr:colOff>
      <xdr:row>3</xdr:row>
      <xdr:rowOff>333283</xdr:rowOff>
    </xdr:to>
    <xdr:pic>
      <xdr:nvPicPr>
        <xdr:cNvPr id="3" name="Imagem 2" descr="C:\Users\Dimas\AppData\Local\Microsoft\Windows\INetCache\Content.Word\FHS  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1" y="53914"/>
          <a:ext cx="2086938" cy="8454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3"/>
  <sheetViews>
    <sheetView tabSelected="1" view="pageBreakPreview" zoomScale="89" zoomScaleNormal="87" zoomScaleSheetLayoutView="89" workbookViewId="0">
      <selection activeCell="D64" sqref="D64"/>
    </sheetView>
  </sheetViews>
  <sheetFormatPr defaultRowHeight="15" x14ac:dyDescent="0.25"/>
  <cols>
    <col min="1" max="1" width="8.42578125" customWidth="1"/>
    <col min="4" max="4" width="56.28515625" customWidth="1"/>
    <col min="5" max="6" width="7" customWidth="1"/>
    <col min="7" max="7" width="9.85546875" customWidth="1"/>
    <col min="8" max="8" width="7" customWidth="1"/>
    <col min="9" max="9" width="4.28515625" customWidth="1"/>
    <col min="10" max="10" width="7" customWidth="1"/>
    <col min="11" max="11" width="4.85546875" customWidth="1"/>
    <col min="12" max="12" width="7" customWidth="1"/>
    <col min="13" max="13" width="7.7109375" customWidth="1"/>
    <col min="14" max="14" width="8.140625" customWidth="1"/>
    <col min="15" max="15" width="4.42578125" customWidth="1"/>
    <col min="16" max="16" width="7" customWidth="1"/>
    <col min="17" max="17" width="4.85546875" customWidth="1"/>
    <col min="18" max="18" width="12.5703125" customWidth="1"/>
    <col min="19" max="20" width="7" customWidth="1"/>
    <col min="21" max="21" width="12.28515625" bestFit="1" customWidth="1"/>
  </cols>
  <sheetData>
    <row r="2" spans="1:20" ht="29.25" customHeight="1" x14ac:dyDescent="0.25">
      <c r="D2" s="62" t="s">
        <v>140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4" spans="1:20" x14ac:dyDescent="0.25">
      <c r="Q4" s="63" t="s">
        <v>107</v>
      </c>
      <c r="R4" s="63"/>
      <c r="S4" s="63"/>
      <c r="T4" s="63"/>
    </row>
    <row r="6" spans="1:20" ht="18" customHeight="1" x14ac:dyDescent="0.25">
      <c r="A6" s="64" t="s">
        <v>108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0" ht="15.75" customHeight="1" thickBot="1" x14ac:dyDescent="0.3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</row>
    <row r="8" spans="1:20" ht="27.75" customHeight="1" thickBot="1" x14ac:dyDescent="0.3">
      <c r="A8" s="81" t="s">
        <v>0</v>
      </c>
      <c r="B8" s="83" t="s">
        <v>2</v>
      </c>
      <c r="C8" s="83" t="s">
        <v>3</v>
      </c>
      <c r="D8" s="83" t="s">
        <v>1</v>
      </c>
      <c r="E8" s="83" t="s">
        <v>4</v>
      </c>
      <c r="F8" s="83" t="s">
        <v>5</v>
      </c>
      <c r="G8" s="83" t="s">
        <v>6</v>
      </c>
      <c r="H8" s="85" t="s">
        <v>7</v>
      </c>
      <c r="I8" s="86"/>
      <c r="J8" s="86"/>
      <c r="K8" s="86"/>
      <c r="L8" s="86"/>
      <c r="M8" s="87"/>
      <c r="N8" s="85" t="s">
        <v>8</v>
      </c>
      <c r="O8" s="86"/>
      <c r="P8" s="86"/>
      <c r="Q8" s="86"/>
      <c r="R8" s="87"/>
      <c r="S8" s="89" t="s">
        <v>9</v>
      </c>
      <c r="T8" s="90"/>
    </row>
    <row r="9" spans="1:20" ht="23.25" customHeight="1" thickBot="1" x14ac:dyDescent="0.3">
      <c r="A9" s="82"/>
      <c r="B9" s="84"/>
      <c r="C9" s="84"/>
      <c r="D9" s="84"/>
      <c r="E9" s="84"/>
      <c r="F9" s="84"/>
      <c r="G9" s="84"/>
      <c r="H9" s="93" t="s">
        <v>19</v>
      </c>
      <c r="I9" s="94"/>
      <c r="J9" s="93" t="s">
        <v>20</v>
      </c>
      <c r="K9" s="94"/>
      <c r="L9" s="93" t="s">
        <v>8</v>
      </c>
      <c r="M9" s="94"/>
      <c r="N9" s="93" t="s">
        <v>19</v>
      </c>
      <c r="O9" s="94"/>
      <c r="P9" s="93" t="s">
        <v>20</v>
      </c>
      <c r="Q9" s="94"/>
      <c r="R9" s="6" t="s">
        <v>8</v>
      </c>
      <c r="S9" s="91"/>
      <c r="T9" s="92"/>
    </row>
    <row r="10" spans="1:20" s="1" customFormat="1" ht="25.5" customHeight="1" thickBot="1" x14ac:dyDescent="0.3">
      <c r="A10" s="14">
        <v>1</v>
      </c>
      <c r="B10" s="52"/>
      <c r="C10" s="53"/>
      <c r="D10" s="7" t="s">
        <v>21</v>
      </c>
      <c r="E10" s="52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3"/>
      <c r="R10" s="8">
        <f>R11</f>
        <v>3617.1</v>
      </c>
      <c r="S10" s="78">
        <v>2.0299999999999999E-2</v>
      </c>
      <c r="T10" s="61"/>
    </row>
    <row r="11" spans="1:20" s="1" customFormat="1" ht="15.75" thickBot="1" x14ac:dyDescent="0.3">
      <c r="A11" s="15" t="s">
        <v>22</v>
      </c>
      <c r="B11" s="3">
        <v>10004</v>
      </c>
      <c r="C11" s="3" t="s">
        <v>23</v>
      </c>
      <c r="D11" s="9" t="s">
        <v>18</v>
      </c>
      <c r="E11" s="3" t="s">
        <v>10</v>
      </c>
      <c r="F11" s="3">
        <v>6</v>
      </c>
      <c r="G11" s="3">
        <v>482.74</v>
      </c>
      <c r="H11" s="52">
        <v>316.02</v>
      </c>
      <c r="I11" s="53"/>
      <c r="J11" s="52">
        <v>286.83</v>
      </c>
      <c r="K11" s="53"/>
      <c r="L11" s="52">
        <v>602.85</v>
      </c>
      <c r="M11" s="53"/>
      <c r="N11" s="57">
        <f>H11*F11</f>
        <v>1896.12</v>
      </c>
      <c r="O11" s="56"/>
      <c r="P11" s="57">
        <f>J11*F11</f>
        <v>1720.98</v>
      </c>
      <c r="Q11" s="56"/>
      <c r="R11" s="4">
        <f>N11+P11</f>
        <v>3617.1</v>
      </c>
      <c r="S11" s="75">
        <v>2.0299999999999999E-2</v>
      </c>
      <c r="T11" s="59"/>
    </row>
    <row r="12" spans="1:20" s="1" customFormat="1" ht="25.5" customHeight="1" thickBot="1" x14ac:dyDescent="0.3">
      <c r="A12" s="14">
        <v>2</v>
      </c>
      <c r="B12" s="52"/>
      <c r="C12" s="53"/>
      <c r="D12" s="7" t="s">
        <v>24</v>
      </c>
      <c r="E12" s="52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3"/>
      <c r="R12" s="8">
        <f>R13+R14</f>
        <v>4261.6502</v>
      </c>
      <c r="S12" s="78">
        <v>2.3900000000000001E-2</v>
      </c>
      <c r="T12" s="61"/>
    </row>
    <row r="13" spans="1:20" s="1" customFormat="1" ht="15.75" thickBot="1" x14ac:dyDescent="0.3">
      <c r="A13" s="15" t="s">
        <v>13</v>
      </c>
      <c r="B13" s="3">
        <v>30010</v>
      </c>
      <c r="C13" s="3" t="s">
        <v>23</v>
      </c>
      <c r="D13" s="9" t="s">
        <v>25</v>
      </c>
      <c r="E13" s="3" t="s">
        <v>11</v>
      </c>
      <c r="F13" s="3">
        <v>13.78</v>
      </c>
      <c r="G13" s="3">
        <v>49.8</v>
      </c>
      <c r="H13" s="52">
        <v>42.24</v>
      </c>
      <c r="I13" s="53"/>
      <c r="J13" s="52">
        <v>19.95</v>
      </c>
      <c r="K13" s="53"/>
      <c r="L13" s="52">
        <v>62.19</v>
      </c>
      <c r="M13" s="53"/>
      <c r="N13" s="57">
        <f t="shared" ref="N13:N60" si="0">H13*F13</f>
        <v>582.06719999999996</v>
      </c>
      <c r="O13" s="56"/>
      <c r="P13" s="57">
        <f t="shared" ref="P13:P60" si="1">J13*F13</f>
        <v>274.911</v>
      </c>
      <c r="Q13" s="56"/>
      <c r="R13" s="4">
        <f>N13+P13</f>
        <v>856.97820000000002</v>
      </c>
      <c r="S13" s="75">
        <v>4.7999999999999996E-3</v>
      </c>
      <c r="T13" s="59"/>
    </row>
    <row r="14" spans="1:20" s="1" customFormat="1" ht="15.75" thickBot="1" x14ac:dyDescent="0.3">
      <c r="A14" s="15" t="s">
        <v>14</v>
      </c>
      <c r="B14" s="3">
        <v>30011</v>
      </c>
      <c r="C14" s="3" t="s">
        <v>23</v>
      </c>
      <c r="D14" s="9" t="s">
        <v>26</v>
      </c>
      <c r="E14" s="3" t="s">
        <v>11</v>
      </c>
      <c r="F14" s="3">
        <v>26.8</v>
      </c>
      <c r="G14" s="3">
        <v>101.73</v>
      </c>
      <c r="H14" s="52">
        <v>42.24</v>
      </c>
      <c r="I14" s="53"/>
      <c r="J14" s="52">
        <v>84.8</v>
      </c>
      <c r="K14" s="53"/>
      <c r="L14" s="52">
        <v>127.04</v>
      </c>
      <c r="M14" s="53"/>
      <c r="N14" s="57">
        <f t="shared" si="0"/>
        <v>1132.0320000000002</v>
      </c>
      <c r="O14" s="56"/>
      <c r="P14" s="57">
        <f t="shared" si="1"/>
        <v>2272.64</v>
      </c>
      <c r="Q14" s="56"/>
      <c r="R14" s="4">
        <f>N14+P14</f>
        <v>3404.672</v>
      </c>
      <c r="S14" s="75">
        <v>1.9099999999999999E-2</v>
      </c>
      <c r="T14" s="59"/>
    </row>
    <row r="15" spans="1:20" s="1" customFormat="1" ht="25.5" customHeight="1" thickBot="1" x14ac:dyDescent="0.3">
      <c r="A15" s="14">
        <v>3</v>
      </c>
      <c r="B15" s="52"/>
      <c r="C15" s="53"/>
      <c r="D15" s="7" t="s">
        <v>27</v>
      </c>
      <c r="E15" s="5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3"/>
      <c r="R15" s="8">
        <f>R16+R17</f>
        <v>25948.126799999998</v>
      </c>
      <c r="S15" s="78">
        <v>0.15279999999999999</v>
      </c>
      <c r="T15" s="61"/>
    </row>
    <row r="16" spans="1:20" s="1" customFormat="1" ht="15.75" thickBot="1" x14ac:dyDescent="0.3">
      <c r="A16" s="15" t="s">
        <v>15</v>
      </c>
      <c r="B16" s="3">
        <v>40284</v>
      </c>
      <c r="C16" s="3" t="s">
        <v>23</v>
      </c>
      <c r="D16" s="9" t="s">
        <v>28</v>
      </c>
      <c r="E16" s="3" t="s">
        <v>11</v>
      </c>
      <c r="F16" s="3">
        <v>2.48</v>
      </c>
      <c r="G16" s="4">
        <v>2502.9299999999998</v>
      </c>
      <c r="H16" s="52">
        <v>836.41</v>
      </c>
      <c r="I16" s="53"/>
      <c r="J16" s="57">
        <v>2289.25</v>
      </c>
      <c r="K16" s="56"/>
      <c r="L16" s="57">
        <v>3125.66</v>
      </c>
      <c r="M16" s="56"/>
      <c r="N16" s="57">
        <f t="shared" si="0"/>
        <v>2074.2968000000001</v>
      </c>
      <c r="O16" s="56"/>
      <c r="P16" s="57">
        <f t="shared" si="1"/>
        <v>5677.34</v>
      </c>
      <c r="Q16" s="56"/>
      <c r="R16" s="4">
        <f>N16+P16</f>
        <v>7751.6368000000002</v>
      </c>
      <c r="S16" s="75">
        <v>4.3499999999999997E-2</v>
      </c>
      <c r="T16" s="59"/>
    </row>
    <row r="17" spans="1:20" s="1" customFormat="1" ht="15.75" thickBot="1" x14ac:dyDescent="0.3">
      <c r="A17" s="15" t="s">
        <v>16</v>
      </c>
      <c r="B17" s="3">
        <v>40026</v>
      </c>
      <c r="C17" s="3" t="s">
        <v>23</v>
      </c>
      <c r="D17" s="9" t="s">
        <v>29</v>
      </c>
      <c r="E17" s="3" t="s">
        <v>11</v>
      </c>
      <c r="F17" s="3">
        <v>13.78</v>
      </c>
      <c r="G17" s="4">
        <v>1133.49</v>
      </c>
      <c r="H17" s="52">
        <v>487.39</v>
      </c>
      <c r="I17" s="53"/>
      <c r="J17" s="52">
        <v>833.11</v>
      </c>
      <c r="K17" s="53"/>
      <c r="L17" s="57">
        <v>1415.5</v>
      </c>
      <c r="M17" s="56"/>
      <c r="N17" s="57">
        <f t="shared" si="0"/>
        <v>6716.2341999999999</v>
      </c>
      <c r="O17" s="56"/>
      <c r="P17" s="57">
        <f t="shared" si="1"/>
        <v>11480.255799999999</v>
      </c>
      <c r="Q17" s="56"/>
      <c r="R17" s="4">
        <f>N17+P17</f>
        <v>18196.489999999998</v>
      </c>
      <c r="S17" s="75">
        <v>0.10929999999999999</v>
      </c>
      <c r="T17" s="59"/>
    </row>
    <row r="18" spans="1:20" s="1" customFormat="1" ht="25.5" customHeight="1" thickBot="1" x14ac:dyDescent="0.3">
      <c r="A18" s="14">
        <v>4</v>
      </c>
      <c r="B18" s="52"/>
      <c r="C18" s="53"/>
      <c r="D18" s="7" t="s">
        <v>30</v>
      </c>
      <c r="E18" s="52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3"/>
      <c r="R18" s="8">
        <f>R19</f>
        <v>9964.268</v>
      </c>
      <c r="S18" s="78">
        <v>5.5899999999999998E-2</v>
      </c>
      <c r="T18" s="61"/>
    </row>
    <row r="19" spans="1:20" s="1" customFormat="1" ht="15.75" thickBot="1" x14ac:dyDescent="0.3">
      <c r="A19" s="15" t="s">
        <v>17</v>
      </c>
      <c r="B19" s="3">
        <v>50757</v>
      </c>
      <c r="C19" s="3" t="s">
        <v>23</v>
      </c>
      <c r="D19" s="9" t="s">
        <v>31</v>
      </c>
      <c r="E19" s="3" t="s">
        <v>11</v>
      </c>
      <c r="F19" s="3">
        <v>2.48</v>
      </c>
      <c r="G19" s="4">
        <v>3217.37</v>
      </c>
      <c r="H19" s="57">
        <v>1121.7</v>
      </c>
      <c r="I19" s="56"/>
      <c r="J19" s="57">
        <v>2896.15</v>
      </c>
      <c r="K19" s="56"/>
      <c r="L19" s="57">
        <v>4017.85</v>
      </c>
      <c r="M19" s="56"/>
      <c r="N19" s="57">
        <f t="shared" si="0"/>
        <v>2781.8160000000003</v>
      </c>
      <c r="O19" s="56"/>
      <c r="P19" s="57">
        <f t="shared" si="1"/>
        <v>7182.4520000000002</v>
      </c>
      <c r="Q19" s="56"/>
      <c r="R19" s="4">
        <f>N19+P19</f>
        <v>9964.268</v>
      </c>
      <c r="S19" s="75">
        <v>5.5899999999999998E-2</v>
      </c>
      <c r="T19" s="59"/>
    </row>
    <row r="20" spans="1:20" s="1" customFormat="1" ht="25.5" customHeight="1" thickBot="1" x14ac:dyDescent="0.3">
      <c r="A20" s="14">
        <v>5</v>
      </c>
      <c r="B20" s="52"/>
      <c r="C20" s="53"/>
      <c r="D20" s="7" t="s">
        <v>32</v>
      </c>
      <c r="E20" s="52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3"/>
      <c r="R20" s="8">
        <f>R21</f>
        <v>14666.506699999998</v>
      </c>
      <c r="S20" s="78">
        <v>8.2199999999999995E-2</v>
      </c>
      <c r="T20" s="61"/>
    </row>
    <row r="21" spans="1:20" s="1" customFormat="1" ht="15.75" thickBot="1" x14ac:dyDescent="0.3">
      <c r="A21" s="15" t="s">
        <v>33</v>
      </c>
      <c r="B21" s="3">
        <v>60046</v>
      </c>
      <c r="C21" s="3" t="s">
        <v>23</v>
      </c>
      <c r="D21" s="9" t="s">
        <v>34</v>
      </c>
      <c r="E21" s="3" t="s">
        <v>10</v>
      </c>
      <c r="F21" s="3">
        <v>182.17</v>
      </c>
      <c r="G21" s="3">
        <v>64.47</v>
      </c>
      <c r="H21" s="52">
        <v>28.75</v>
      </c>
      <c r="I21" s="53"/>
      <c r="J21" s="52">
        <v>51.76</v>
      </c>
      <c r="K21" s="53"/>
      <c r="L21" s="52">
        <v>80.510000000000005</v>
      </c>
      <c r="M21" s="53"/>
      <c r="N21" s="57">
        <f t="shared" si="0"/>
        <v>5237.3874999999998</v>
      </c>
      <c r="O21" s="56"/>
      <c r="P21" s="57">
        <f t="shared" si="1"/>
        <v>9429.1191999999992</v>
      </c>
      <c r="Q21" s="56"/>
      <c r="R21" s="4">
        <f>N21+P21</f>
        <v>14666.506699999998</v>
      </c>
      <c r="S21" s="75">
        <v>8.2199999999999995E-2</v>
      </c>
      <c r="T21" s="59"/>
    </row>
    <row r="22" spans="1:20" s="1" customFormat="1" ht="25.5" customHeight="1" thickBot="1" x14ac:dyDescent="0.3">
      <c r="A22" s="14">
        <v>6</v>
      </c>
      <c r="B22" s="52"/>
      <c r="C22" s="53"/>
      <c r="D22" s="7" t="s">
        <v>35</v>
      </c>
      <c r="E22" s="52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3"/>
      <c r="R22" s="8">
        <f>R23+R24+R25</f>
        <v>1389.2530000000002</v>
      </c>
      <c r="S22" s="78">
        <v>1.04E-2</v>
      </c>
      <c r="T22" s="61"/>
    </row>
    <row r="23" spans="1:20" s="1" customFormat="1" ht="15.75" thickBot="1" x14ac:dyDescent="0.3">
      <c r="A23" s="15" t="s">
        <v>36</v>
      </c>
      <c r="B23" s="3">
        <v>90304</v>
      </c>
      <c r="C23" s="3" t="s">
        <v>23</v>
      </c>
      <c r="D23" s="9" t="s">
        <v>37</v>
      </c>
      <c r="E23" s="3" t="s">
        <v>10</v>
      </c>
      <c r="F23" s="3">
        <v>4.62</v>
      </c>
      <c r="G23" s="3">
        <v>274.38</v>
      </c>
      <c r="H23" s="52">
        <v>89.9</v>
      </c>
      <c r="I23" s="53"/>
      <c r="J23" s="52">
        <v>152.75</v>
      </c>
      <c r="K23" s="53"/>
      <c r="L23" s="52">
        <v>342.65</v>
      </c>
      <c r="M23" s="53"/>
      <c r="N23" s="57">
        <f t="shared" si="0"/>
        <v>415.33800000000002</v>
      </c>
      <c r="O23" s="56"/>
      <c r="P23" s="57">
        <f t="shared" si="1"/>
        <v>705.70500000000004</v>
      </c>
      <c r="Q23" s="56"/>
      <c r="R23" s="4">
        <f>N23+P23</f>
        <v>1121.0430000000001</v>
      </c>
      <c r="S23" s="75">
        <v>8.8999999999999999E-3</v>
      </c>
      <c r="T23" s="59"/>
    </row>
    <row r="24" spans="1:20" s="1" customFormat="1" ht="15.75" thickBot="1" x14ac:dyDescent="0.3">
      <c r="A24" s="15" t="s">
        <v>38</v>
      </c>
      <c r="B24" s="3">
        <v>100816</v>
      </c>
      <c r="C24" s="3" t="s">
        <v>23</v>
      </c>
      <c r="D24" s="9" t="s">
        <v>39</v>
      </c>
      <c r="E24" s="3" t="s">
        <v>40</v>
      </c>
      <c r="F24" s="3">
        <v>1</v>
      </c>
      <c r="G24" s="3">
        <v>64.97</v>
      </c>
      <c r="H24" s="52">
        <v>21.28</v>
      </c>
      <c r="I24" s="53"/>
      <c r="J24" s="52">
        <v>59.85</v>
      </c>
      <c r="K24" s="53"/>
      <c r="L24" s="52">
        <v>81.13</v>
      </c>
      <c r="M24" s="53"/>
      <c r="N24" s="57">
        <f t="shared" si="0"/>
        <v>21.28</v>
      </c>
      <c r="O24" s="56"/>
      <c r="P24" s="57">
        <f t="shared" si="1"/>
        <v>59.85</v>
      </c>
      <c r="Q24" s="56"/>
      <c r="R24" s="4">
        <f t="shared" ref="R24:R25" si="2">N24+P24</f>
        <v>81.13</v>
      </c>
      <c r="S24" s="75">
        <v>5.0000000000000001E-4</v>
      </c>
      <c r="T24" s="59"/>
    </row>
    <row r="25" spans="1:20" s="1" customFormat="1" ht="15.75" thickBot="1" x14ac:dyDescent="0.3">
      <c r="A25" s="15" t="s">
        <v>41</v>
      </c>
      <c r="B25" s="3">
        <v>100818</v>
      </c>
      <c r="C25" s="3" t="s">
        <v>23</v>
      </c>
      <c r="D25" s="9" t="s">
        <v>42</v>
      </c>
      <c r="E25" s="3" t="s">
        <v>40</v>
      </c>
      <c r="F25" s="3">
        <v>2</v>
      </c>
      <c r="G25" s="3">
        <v>74.900000000000006</v>
      </c>
      <c r="H25" s="52">
        <v>21.28</v>
      </c>
      <c r="I25" s="53"/>
      <c r="J25" s="52">
        <v>72.260000000000005</v>
      </c>
      <c r="K25" s="53"/>
      <c r="L25" s="52">
        <v>93.54</v>
      </c>
      <c r="M25" s="53"/>
      <c r="N25" s="57">
        <f t="shared" si="0"/>
        <v>42.56</v>
      </c>
      <c r="O25" s="56"/>
      <c r="P25" s="57">
        <f t="shared" si="1"/>
        <v>144.52000000000001</v>
      </c>
      <c r="Q25" s="56"/>
      <c r="R25" s="4">
        <f t="shared" si="2"/>
        <v>187.08</v>
      </c>
      <c r="S25" s="75">
        <v>1E-3</v>
      </c>
      <c r="T25" s="59"/>
    </row>
    <row r="26" spans="1:20" s="1" customFormat="1" ht="25.5" customHeight="1" thickBot="1" x14ac:dyDescent="0.3">
      <c r="A26" s="14">
        <v>8</v>
      </c>
      <c r="B26" s="52"/>
      <c r="C26" s="53"/>
      <c r="D26" s="7" t="s">
        <v>43</v>
      </c>
      <c r="E26" s="52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3"/>
      <c r="R26" s="8">
        <f>R27+R28+R29+R30</f>
        <v>29403.695</v>
      </c>
      <c r="S26" s="78">
        <v>0.1648</v>
      </c>
      <c r="T26" s="61"/>
    </row>
    <row r="27" spans="1:20" s="1" customFormat="1" ht="15.75" thickBot="1" x14ac:dyDescent="0.3">
      <c r="A27" s="15" t="s">
        <v>44</v>
      </c>
      <c r="B27" s="3">
        <v>70051</v>
      </c>
      <c r="C27" s="3" t="s">
        <v>23</v>
      </c>
      <c r="D27" s="9" t="s">
        <v>45</v>
      </c>
      <c r="E27" s="3" t="s">
        <v>10</v>
      </c>
      <c r="F27" s="3">
        <v>134</v>
      </c>
      <c r="G27" s="3">
        <v>99.29</v>
      </c>
      <c r="H27" s="52">
        <v>51.91</v>
      </c>
      <c r="I27" s="53"/>
      <c r="J27" s="52">
        <v>72.08</v>
      </c>
      <c r="K27" s="53"/>
      <c r="L27" s="52">
        <v>123.99</v>
      </c>
      <c r="M27" s="53"/>
      <c r="N27" s="57">
        <f t="shared" si="0"/>
        <v>6955.94</v>
      </c>
      <c r="O27" s="56"/>
      <c r="P27" s="57">
        <f t="shared" si="1"/>
        <v>9658.7199999999993</v>
      </c>
      <c r="Q27" s="56"/>
      <c r="R27" s="4">
        <f>N27+P27</f>
        <v>16614.66</v>
      </c>
      <c r="S27" s="75">
        <v>9.3100000000000002E-2</v>
      </c>
      <c r="T27" s="59"/>
    </row>
    <row r="28" spans="1:20" s="1" customFormat="1" ht="15.75" thickBot="1" x14ac:dyDescent="0.3">
      <c r="A28" s="15" t="s">
        <v>46</v>
      </c>
      <c r="B28" s="3">
        <v>70058</v>
      </c>
      <c r="C28" s="3" t="s">
        <v>23</v>
      </c>
      <c r="D28" s="9" t="s">
        <v>47</v>
      </c>
      <c r="E28" s="3" t="s">
        <v>10</v>
      </c>
      <c r="F28" s="3">
        <v>134</v>
      </c>
      <c r="G28" s="3">
        <v>72.89</v>
      </c>
      <c r="H28" s="52">
        <v>35.6</v>
      </c>
      <c r="I28" s="53"/>
      <c r="J28" s="52">
        <v>55.43</v>
      </c>
      <c r="K28" s="53"/>
      <c r="L28" s="52">
        <v>91.03</v>
      </c>
      <c r="M28" s="53"/>
      <c r="N28" s="57">
        <f t="shared" si="0"/>
        <v>4770.4000000000005</v>
      </c>
      <c r="O28" s="56"/>
      <c r="P28" s="57">
        <f t="shared" si="1"/>
        <v>7427.62</v>
      </c>
      <c r="Q28" s="56"/>
      <c r="R28" s="4">
        <f t="shared" ref="R28:R30" si="3">N28+P28</f>
        <v>12198.02</v>
      </c>
      <c r="S28" s="75">
        <v>6.8400000000000002E-2</v>
      </c>
      <c r="T28" s="59"/>
    </row>
    <row r="29" spans="1:20" s="1" customFormat="1" ht="15.75" thickBot="1" x14ac:dyDescent="0.3">
      <c r="A29" s="15" t="s">
        <v>48</v>
      </c>
      <c r="B29" s="3">
        <v>70287</v>
      </c>
      <c r="C29" s="3" t="s">
        <v>23</v>
      </c>
      <c r="D29" s="9" t="s">
        <v>49</v>
      </c>
      <c r="E29" s="3" t="s">
        <v>50</v>
      </c>
      <c r="F29" s="3">
        <v>15.5</v>
      </c>
      <c r="G29" s="3">
        <v>18.309999999999999</v>
      </c>
      <c r="H29" s="52">
        <v>6.9</v>
      </c>
      <c r="I29" s="53"/>
      <c r="J29" s="52">
        <v>15.97</v>
      </c>
      <c r="K29" s="53"/>
      <c r="L29" s="52">
        <v>22.87</v>
      </c>
      <c r="M29" s="53"/>
      <c r="N29" s="57">
        <f t="shared" si="0"/>
        <v>106.95</v>
      </c>
      <c r="O29" s="56"/>
      <c r="P29" s="57">
        <f t="shared" si="1"/>
        <v>247.535</v>
      </c>
      <c r="Q29" s="56"/>
      <c r="R29" s="4">
        <f t="shared" si="3"/>
        <v>354.48500000000001</v>
      </c>
      <c r="S29" s="75">
        <v>2E-3</v>
      </c>
      <c r="T29" s="59"/>
    </row>
    <row r="30" spans="1:20" s="1" customFormat="1" ht="15.75" thickBot="1" x14ac:dyDescent="0.3">
      <c r="A30" s="15" t="s">
        <v>51</v>
      </c>
      <c r="B30" s="3">
        <v>70241</v>
      </c>
      <c r="C30" s="3" t="s">
        <v>23</v>
      </c>
      <c r="D30" s="9" t="s">
        <v>52</v>
      </c>
      <c r="E30" s="3" t="s">
        <v>50</v>
      </c>
      <c r="F30" s="3">
        <v>15.5</v>
      </c>
      <c r="G30" s="3">
        <v>12.22</v>
      </c>
      <c r="H30" s="52">
        <v>10.26</v>
      </c>
      <c r="I30" s="53"/>
      <c r="J30" s="52">
        <v>5</v>
      </c>
      <c r="K30" s="53"/>
      <c r="L30" s="52">
        <v>15.26</v>
      </c>
      <c r="M30" s="53"/>
      <c r="N30" s="57">
        <f t="shared" si="0"/>
        <v>159.03</v>
      </c>
      <c r="O30" s="56"/>
      <c r="P30" s="57">
        <f t="shared" si="1"/>
        <v>77.5</v>
      </c>
      <c r="Q30" s="56"/>
      <c r="R30" s="4">
        <f t="shared" si="3"/>
        <v>236.53</v>
      </c>
      <c r="S30" s="75">
        <v>1.2999999999999999E-3</v>
      </c>
      <c r="T30" s="59"/>
    </row>
    <row r="31" spans="1:20" s="1" customFormat="1" ht="25.5" customHeight="1" thickBot="1" x14ac:dyDescent="0.3">
      <c r="A31" s="14">
        <v>9</v>
      </c>
      <c r="B31" s="52"/>
      <c r="C31" s="53"/>
      <c r="D31" s="7" t="s">
        <v>53</v>
      </c>
      <c r="E31" s="52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3"/>
      <c r="R31" s="22">
        <f>R32+R33</f>
        <v>3776.8500000000004</v>
      </c>
      <c r="S31" s="60">
        <v>2.12E-2</v>
      </c>
      <c r="T31" s="61"/>
    </row>
    <row r="32" spans="1:20" s="1" customFormat="1" ht="15.75" thickBot="1" x14ac:dyDescent="0.3">
      <c r="A32" s="15" t="s">
        <v>54</v>
      </c>
      <c r="B32" s="3">
        <v>140348</v>
      </c>
      <c r="C32" s="3" t="s">
        <v>23</v>
      </c>
      <c r="D32" s="9" t="s">
        <v>55</v>
      </c>
      <c r="E32" s="3" t="s">
        <v>10</v>
      </c>
      <c r="F32" s="3">
        <v>35</v>
      </c>
      <c r="G32" s="3">
        <v>51.44</v>
      </c>
      <c r="H32" s="52">
        <v>31.14</v>
      </c>
      <c r="I32" s="53"/>
      <c r="J32" s="52">
        <v>33.1</v>
      </c>
      <c r="K32" s="53"/>
      <c r="L32" s="52">
        <v>64.239999999999995</v>
      </c>
      <c r="M32" s="53"/>
      <c r="N32" s="57">
        <f t="shared" si="0"/>
        <v>1089.9000000000001</v>
      </c>
      <c r="O32" s="56"/>
      <c r="P32" s="57">
        <f t="shared" si="1"/>
        <v>1158.5</v>
      </c>
      <c r="Q32" s="56"/>
      <c r="R32" s="13">
        <f>N32+P32</f>
        <v>2248.4</v>
      </c>
      <c r="S32" s="58">
        <v>1.26E-2</v>
      </c>
      <c r="T32" s="59"/>
    </row>
    <row r="33" spans="1:20" s="1" customFormat="1" ht="15.75" thickBot="1" x14ac:dyDescent="0.3">
      <c r="A33" s="15" t="s">
        <v>56</v>
      </c>
      <c r="B33" s="3">
        <v>141336</v>
      </c>
      <c r="C33" s="3" t="s">
        <v>23</v>
      </c>
      <c r="D33" s="9" t="s">
        <v>57</v>
      </c>
      <c r="E33" s="3" t="s">
        <v>10</v>
      </c>
      <c r="F33" s="3">
        <v>35</v>
      </c>
      <c r="G33" s="3">
        <v>34.97</v>
      </c>
      <c r="H33" s="52">
        <v>10.39</v>
      </c>
      <c r="I33" s="53"/>
      <c r="J33" s="52">
        <v>33.28</v>
      </c>
      <c r="K33" s="53"/>
      <c r="L33" s="52">
        <v>43.67</v>
      </c>
      <c r="M33" s="53"/>
      <c r="N33" s="57">
        <f t="shared" si="0"/>
        <v>363.65000000000003</v>
      </c>
      <c r="O33" s="56"/>
      <c r="P33" s="57">
        <f t="shared" si="1"/>
        <v>1164.8</v>
      </c>
      <c r="Q33" s="56"/>
      <c r="R33" s="13">
        <f>N33+P33</f>
        <v>1528.45</v>
      </c>
      <c r="S33" s="58">
        <v>8.6E-3</v>
      </c>
      <c r="T33" s="59"/>
    </row>
    <row r="34" spans="1:20" s="1" customFormat="1" ht="25.5" customHeight="1" thickBot="1" x14ac:dyDescent="0.3">
      <c r="A34" s="14">
        <v>10</v>
      </c>
      <c r="B34" s="52"/>
      <c r="C34" s="53"/>
      <c r="D34" s="7" t="s">
        <v>58</v>
      </c>
      <c r="E34" s="52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3"/>
      <c r="R34" s="22">
        <f>R35+R36</f>
        <v>23648.32</v>
      </c>
      <c r="S34" s="60">
        <v>0.1326</v>
      </c>
      <c r="T34" s="61"/>
    </row>
    <row r="35" spans="1:20" s="1" customFormat="1" ht="15.75" thickBot="1" x14ac:dyDescent="0.3">
      <c r="A35" s="15" t="s">
        <v>59</v>
      </c>
      <c r="B35" s="3">
        <v>130112</v>
      </c>
      <c r="C35" s="3" t="s">
        <v>23</v>
      </c>
      <c r="D35" s="9" t="s">
        <v>60</v>
      </c>
      <c r="E35" s="3" t="s">
        <v>10</v>
      </c>
      <c r="F35" s="3">
        <v>134</v>
      </c>
      <c r="G35" s="3">
        <v>61.68</v>
      </c>
      <c r="H35" s="52">
        <v>33.54</v>
      </c>
      <c r="I35" s="53"/>
      <c r="J35" s="52">
        <v>43.49</v>
      </c>
      <c r="K35" s="53"/>
      <c r="L35" s="52">
        <v>77.03</v>
      </c>
      <c r="M35" s="53"/>
      <c r="N35" s="57">
        <f t="shared" si="0"/>
        <v>4494.3599999999997</v>
      </c>
      <c r="O35" s="56"/>
      <c r="P35" s="57">
        <f t="shared" si="1"/>
        <v>5827.66</v>
      </c>
      <c r="Q35" s="56"/>
      <c r="R35" s="13">
        <f>N35+P35</f>
        <v>10322.02</v>
      </c>
      <c r="S35" s="58">
        <v>5.79E-2</v>
      </c>
      <c r="T35" s="59"/>
    </row>
    <row r="36" spans="1:20" s="1" customFormat="1" ht="15.75" thickBot="1" x14ac:dyDescent="0.3">
      <c r="A36" s="15" t="s">
        <v>61</v>
      </c>
      <c r="B36" s="3">
        <v>130119</v>
      </c>
      <c r="C36" s="3" t="s">
        <v>23</v>
      </c>
      <c r="D36" s="9" t="s">
        <v>62</v>
      </c>
      <c r="E36" s="3" t="s">
        <v>10</v>
      </c>
      <c r="F36" s="3">
        <v>134</v>
      </c>
      <c r="G36" s="3">
        <v>79.64</v>
      </c>
      <c r="H36" s="52">
        <v>31.81</v>
      </c>
      <c r="I36" s="53"/>
      <c r="J36" s="52">
        <v>67.64</v>
      </c>
      <c r="K36" s="53"/>
      <c r="L36" s="52">
        <v>99.45</v>
      </c>
      <c r="M36" s="53"/>
      <c r="N36" s="57">
        <f t="shared" si="0"/>
        <v>4262.54</v>
      </c>
      <c r="O36" s="56"/>
      <c r="P36" s="57">
        <f t="shared" si="1"/>
        <v>9063.76</v>
      </c>
      <c r="Q36" s="56"/>
      <c r="R36" s="13">
        <f>N36+P36</f>
        <v>13326.3</v>
      </c>
      <c r="S36" s="58">
        <v>7.4700000000000003E-2</v>
      </c>
      <c r="T36" s="59"/>
    </row>
    <row r="37" spans="1:20" s="1" customFormat="1" ht="25.5" customHeight="1" thickBot="1" x14ac:dyDescent="0.3">
      <c r="A37" s="14">
        <v>11</v>
      </c>
      <c r="B37" s="52"/>
      <c r="C37" s="53"/>
      <c r="D37" s="7" t="s">
        <v>63</v>
      </c>
      <c r="E37" s="52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3"/>
      <c r="R37" s="22">
        <f>R38+R39+R40</f>
        <v>27837.236400000002</v>
      </c>
      <c r="S37" s="60">
        <v>0.156</v>
      </c>
      <c r="T37" s="61"/>
    </row>
    <row r="38" spans="1:20" s="1" customFormat="1" ht="15.75" thickBot="1" x14ac:dyDescent="0.3">
      <c r="A38" s="15" t="s">
        <v>64</v>
      </c>
      <c r="B38" s="3">
        <v>110143</v>
      </c>
      <c r="C38" s="3" t="s">
        <v>23</v>
      </c>
      <c r="D38" s="9" t="s">
        <v>65</v>
      </c>
      <c r="E38" s="3" t="s">
        <v>10</v>
      </c>
      <c r="F38" s="3">
        <v>364.34</v>
      </c>
      <c r="G38" s="3">
        <v>10.51</v>
      </c>
      <c r="H38" s="52">
        <v>8.1300000000000008</v>
      </c>
      <c r="I38" s="53"/>
      <c r="J38" s="52">
        <v>4.99</v>
      </c>
      <c r="K38" s="53"/>
      <c r="L38" s="52">
        <v>13.12</v>
      </c>
      <c r="M38" s="53"/>
      <c r="N38" s="57">
        <f t="shared" si="0"/>
        <v>2962.0842000000002</v>
      </c>
      <c r="O38" s="56"/>
      <c r="P38" s="57">
        <f t="shared" si="1"/>
        <v>1818.0565999999999</v>
      </c>
      <c r="Q38" s="56"/>
      <c r="R38" s="13">
        <f>N38+P38</f>
        <v>4780.1408000000001</v>
      </c>
      <c r="S38" s="58">
        <v>2.6800000000000001E-2</v>
      </c>
      <c r="T38" s="59"/>
    </row>
    <row r="39" spans="1:20" s="1" customFormat="1" ht="15.75" thickBot="1" x14ac:dyDescent="0.3">
      <c r="A39" s="15" t="s">
        <v>66</v>
      </c>
      <c r="B39" s="3">
        <v>110763</v>
      </c>
      <c r="C39" s="3" t="s">
        <v>23</v>
      </c>
      <c r="D39" s="9" t="s">
        <v>67</v>
      </c>
      <c r="E39" s="3" t="s">
        <v>10</v>
      </c>
      <c r="F39" s="3">
        <v>364.34</v>
      </c>
      <c r="G39" s="3">
        <v>42.71</v>
      </c>
      <c r="H39" s="52">
        <v>31.92</v>
      </c>
      <c r="I39" s="53"/>
      <c r="J39" s="52">
        <v>21.42</v>
      </c>
      <c r="K39" s="53"/>
      <c r="L39" s="52">
        <v>53.34</v>
      </c>
      <c r="M39" s="53"/>
      <c r="N39" s="57">
        <f t="shared" si="0"/>
        <v>11629.7328</v>
      </c>
      <c r="O39" s="56"/>
      <c r="P39" s="57">
        <f t="shared" si="1"/>
        <v>7804.1628000000001</v>
      </c>
      <c r="Q39" s="56"/>
      <c r="R39" s="13">
        <f t="shared" ref="R39:R40" si="4">N39+P39</f>
        <v>19433.8956</v>
      </c>
      <c r="S39" s="58">
        <v>0.1089</v>
      </c>
      <c r="T39" s="59"/>
    </row>
    <row r="40" spans="1:20" s="1" customFormat="1" ht="15.75" thickBot="1" x14ac:dyDescent="0.3">
      <c r="A40" s="15" t="s">
        <v>68</v>
      </c>
      <c r="B40" s="3">
        <v>110644</v>
      </c>
      <c r="C40" s="3" t="s">
        <v>23</v>
      </c>
      <c r="D40" s="9" t="s">
        <v>69</v>
      </c>
      <c r="E40" s="3" t="s">
        <v>10</v>
      </c>
      <c r="F40" s="3">
        <v>40</v>
      </c>
      <c r="G40" s="3">
        <v>72.53</v>
      </c>
      <c r="H40" s="52">
        <v>31.81</v>
      </c>
      <c r="I40" s="53"/>
      <c r="J40" s="52">
        <v>58.77</v>
      </c>
      <c r="K40" s="53"/>
      <c r="L40" s="52">
        <v>90.58</v>
      </c>
      <c r="M40" s="53"/>
      <c r="N40" s="57">
        <f t="shared" si="0"/>
        <v>1272.3999999999999</v>
      </c>
      <c r="O40" s="56"/>
      <c r="P40" s="57">
        <f t="shared" si="1"/>
        <v>2350.8000000000002</v>
      </c>
      <c r="Q40" s="56"/>
      <c r="R40" s="13">
        <f t="shared" si="4"/>
        <v>3623.2</v>
      </c>
      <c r="S40" s="58">
        <v>2.0299999999999999E-2</v>
      </c>
      <c r="T40" s="59"/>
    </row>
    <row r="41" spans="1:20" s="1" customFormat="1" ht="25.5" customHeight="1" thickBot="1" x14ac:dyDescent="0.3">
      <c r="A41" s="14">
        <v>12</v>
      </c>
      <c r="B41" s="52"/>
      <c r="C41" s="53"/>
      <c r="D41" s="7" t="s">
        <v>70</v>
      </c>
      <c r="E41" s="52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3"/>
      <c r="R41" s="22">
        <f>R42</f>
        <v>15840.5</v>
      </c>
      <c r="S41" s="60">
        <v>8.8800000000000004E-2</v>
      </c>
      <c r="T41" s="61"/>
    </row>
    <row r="42" spans="1:20" s="1" customFormat="1" ht="15.75" thickBot="1" x14ac:dyDescent="0.3">
      <c r="A42" s="15" t="s">
        <v>71</v>
      </c>
      <c r="B42" s="3">
        <v>150253</v>
      </c>
      <c r="C42" s="3" t="s">
        <v>23</v>
      </c>
      <c r="D42" s="9" t="s">
        <v>72</v>
      </c>
      <c r="E42" s="3" t="s">
        <v>10</v>
      </c>
      <c r="F42" s="3">
        <v>325</v>
      </c>
      <c r="G42" s="3">
        <v>39.03</v>
      </c>
      <c r="H42" s="52">
        <v>21.3</v>
      </c>
      <c r="I42" s="53"/>
      <c r="J42" s="52">
        <v>27.44</v>
      </c>
      <c r="K42" s="53"/>
      <c r="L42" s="52">
        <v>48.74</v>
      </c>
      <c r="M42" s="53"/>
      <c r="N42" s="57">
        <f t="shared" si="0"/>
        <v>6922.5</v>
      </c>
      <c r="O42" s="56"/>
      <c r="P42" s="57">
        <f t="shared" si="1"/>
        <v>8918</v>
      </c>
      <c r="Q42" s="56"/>
      <c r="R42" s="13">
        <f>N42+P42</f>
        <v>15840.5</v>
      </c>
      <c r="S42" s="58">
        <v>8.8800000000000004E-2</v>
      </c>
      <c r="T42" s="59"/>
    </row>
    <row r="43" spans="1:20" s="1" customFormat="1" ht="25.5" customHeight="1" thickBot="1" x14ac:dyDescent="0.3">
      <c r="A43" s="14">
        <v>13</v>
      </c>
      <c r="B43" s="3"/>
      <c r="C43" s="3"/>
      <c r="D43" s="7" t="s">
        <v>73</v>
      </c>
      <c r="E43" s="52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3"/>
      <c r="R43" s="22">
        <f>R44+R45</f>
        <v>4934.25</v>
      </c>
      <c r="S43" s="60">
        <v>2.8799999999999999E-2</v>
      </c>
      <c r="T43" s="61"/>
    </row>
    <row r="44" spans="1:20" s="1" customFormat="1" ht="15.75" thickBot="1" x14ac:dyDescent="0.3">
      <c r="A44" s="15" t="s">
        <v>74</v>
      </c>
      <c r="B44" s="3">
        <v>180299</v>
      </c>
      <c r="C44" s="3" t="s">
        <v>23</v>
      </c>
      <c r="D44" s="9" t="s">
        <v>75</v>
      </c>
      <c r="E44" s="3" t="s">
        <v>76</v>
      </c>
      <c r="F44" s="3">
        <v>5</v>
      </c>
      <c r="G44" s="3">
        <v>457.27</v>
      </c>
      <c r="H44" s="52">
        <v>226.6</v>
      </c>
      <c r="I44" s="53"/>
      <c r="J44" s="52">
        <v>344.44</v>
      </c>
      <c r="K44" s="53"/>
      <c r="L44" s="52">
        <v>571.04</v>
      </c>
      <c r="M44" s="53"/>
      <c r="N44" s="57">
        <f t="shared" si="0"/>
        <v>1133</v>
      </c>
      <c r="O44" s="56"/>
      <c r="P44" s="57">
        <f t="shared" si="1"/>
        <v>1722.2</v>
      </c>
      <c r="Q44" s="56"/>
      <c r="R44" s="13">
        <f>N44+P44</f>
        <v>2855.2</v>
      </c>
      <c r="S44" s="58">
        <v>1.6E-2</v>
      </c>
      <c r="T44" s="59"/>
    </row>
    <row r="45" spans="1:20" s="1" customFormat="1" ht="15.75" thickBot="1" x14ac:dyDescent="0.3">
      <c r="A45" s="15" t="s">
        <v>77</v>
      </c>
      <c r="B45" s="3">
        <v>180214</v>
      </c>
      <c r="C45" s="3" t="s">
        <v>23</v>
      </c>
      <c r="D45" s="9" t="s">
        <v>78</v>
      </c>
      <c r="E45" s="3" t="s">
        <v>76</v>
      </c>
      <c r="F45" s="3">
        <v>5</v>
      </c>
      <c r="G45" s="3">
        <v>365</v>
      </c>
      <c r="H45" s="52">
        <v>265.44</v>
      </c>
      <c r="I45" s="53"/>
      <c r="J45" s="52">
        <v>150.37</v>
      </c>
      <c r="K45" s="53"/>
      <c r="L45" s="52">
        <v>455.81</v>
      </c>
      <c r="M45" s="53"/>
      <c r="N45" s="57">
        <f t="shared" si="0"/>
        <v>1327.2</v>
      </c>
      <c r="O45" s="56"/>
      <c r="P45" s="57">
        <f t="shared" si="1"/>
        <v>751.85</v>
      </c>
      <c r="Q45" s="56"/>
      <c r="R45" s="13">
        <f>N45+P45</f>
        <v>2079.0500000000002</v>
      </c>
      <c r="S45" s="58">
        <v>1.2800000000000001E-2</v>
      </c>
      <c r="T45" s="59"/>
    </row>
    <row r="46" spans="1:20" s="1" customFormat="1" ht="25.5" customHeight="1" thickBot="1" x14ac:dyDescent="0.3">
      <c r="A46" s="14">
        <v>14</v>
      </c>
      <c r="B46" s="52"/>
      <c r="C46" s="53"/>
      <c r="D46" s="7" t="s">
        <v>79</v>
      </c>
      <c r="E46" s="52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3"/>
      <c r="R46" s="22">
        <f>R47+R48+R49+R50+R51+R52</f>
        <v>5331.75</v>
      </c>
      <c r="S46" s="60">
        <v>2.9899999999999999E-2</v>
      </c>
      <c r="T46" s="61"/>
    </row>
    <row r="47" spans="1:20" s="1" customFormat="1" ht="15.75" thickBot="1" x14ac:dyDescent="0.3">
      <c r="A47" s="15" t="s">
        <v>80</v>
      </c>
      <c r="B47" s="3">
        <v>170081</v>
      </c>
      <c r="C47" s="3" t="s">
        <v>23</v>
      </c>
      <c r="D47" s="9" t="s">
        <v>81</v>
      </c>
      <c r="E47" s="3" t="s">
        <v>76</v>
      </c>
      <c r="F47" s="3">
        <v>8</v>
      </c>
      <c r="G47" s="3">
        <v>225.14</v>
      </c>
      <c r="H47" s="52">
        <v>167.55</v>
      </c>
      <c r="I47" s="53"/>
      <c r="J47" s="52">
        <v>113.6</v>
      </c>
      <c r="K47" s="53"/>
      <c r="L47" s="52">
        <v>281.14999999999998</v>
      </c>
      <c r="M47" s="53"/>
      <c r="N47" s="57">
        <f t="shared" si="0"/>
        <v>1340.4</v>
      </c>
      <c r="O47" s="56"/>
      <c r="P47" s="57">
        <f t="shared" si="1"/>
        <v>908.8</v>
      </c>
      <c r="Q47" s="56"/>
      <c r="R47" s="13">
        <f>N47+P47</f>
        <v>2249.1999999999998</v>
      </c>
      <c r="S47" s="58">
        <v>1.26E-2</v>
      </c>
      <c r="T47" s="59"/>
    </row>
    <row r="48" spans="1:20" s="1" customFormat="1" ht="15.75" thickBot="1" x14ac:dyDescent="0.3">
      <c r="A48" s="15" t="s">
        <v>82</v>
      </c>
      <c r="B48" s="3">
        <v>170333</v>
      </c>
      <c r="C48" s="3" t="s">
        <v>23</v>
      </c>
      <c r="D48" s="9" t="s">
        <v>83</v>
      </c>
      <c r="E48" s="3" t="s">
        <v>40</v>
      </c>
      <c r="F48" s="3">
        <v>4</v>
      </c>
      <c r="G48" s="3">
        <v>18.989999999999998</v>
      </c>
      <c r="H48" s="52">
        <v>9.7100000000000009</v>
      </c>
      <c r="I48" s="53"/>
      <c r="J48" s="52">
        <v>14</v>
      </c>
      <c r="K48" s="53"/>
      <c r="L48" s="52">
        <v>23.71</v>
      </c>
      <c r="M48" s="53"/>
      <c r="N48" s="57">
        <f t="shared" si="0"/>
        <v>38.840000000000003</v>
      </c>
      <c r="O48" s="56"/>
      <c r="P48" s="57">
        <f t="shared" si="1"/>
        <v>56</v>
      </c>
      <c r="Q48" s="56"/>
      <c r="R48" s="13">
        <f t="shared" ref="R48:R52" si="5">N48+P48</f>
        <v>94.84</v>
      </c>
      <c r="S48" s="58">
        <v>5.0000000000000001E-4</v>
      </c>
      <c r="T48" s="59"/>
    </row>
    <row r="49" spans="1:20" s="1" customFormat="1" ht="15.75" thickBot="1" x14ac:dyDescent="0.3">
      <c r="A49" s="15" t="s">
        <v>84</v>
      </c>
      <c r="B49" s="3">
        <v>170514</v>
      </c>
      <c r="C49" s="3" t="s">
        <v>23</v>
      </c>
      <c r="D49" s="9" t="s">
        <v>85</v>
      </c>
      <c r="E49" s="3" t="s">
        <v>40</v>
      </c>
      <c r="F49" s="3">
        <v>8</v>
      </c>
      <c r="G49" s="3">
        <v>66.16</v>
      </c>
      <c r="H49" s="52">
        <v>26.81</v>
      </c>
      <c r="I49" s="53"/>
      <c r="J49" s="52">
        <v>55.81</v>
      </c>
      <c r="K49" s="53"/>
      <c r="L49" s="52">
        <v>82.62</v>
      </c>
      <c r="M49" s="53"/>
      <c r="N49" s="57">
        <f t="shared" si="0"/>
        <v>214.48</v>
      </c>
      <c r="O49" s="56"/>
      <c r="P49" s="57">
        <f t="shared" si="1"/>
        <v>446.48</v>
      </c>
      <c r="Q49" s="56"/>
      <c r="R49" s="13">
        <f t="shared" si="5"/>
        <v>660.96</v>
      </c>
      <c r="S49" s="58">
        <v>3.7000000000000002E-3</v>
      </c>
      <c r="T49" s="59"/>
    </row>
    <row r="50" spans="1:20" s="1" customFormat="1" ht="15.75" thickBot="1" x14ac:dyDescent="0.3">
      <c r="A50" s="15" t="s">
        <v>86</v>
      </c>
      <c r="B50" s="3">
        <v>170321</v>
      </c>
      <c r="C50" s="3" t="s">
        <v>23</v>
      </c>
      <c r="D50" s="9" t="s">
        <v>87</v>
      </c>
      <c r="E50" s="3" t="s">
        <v>40</v>
      </c>
      <c r="F50" s="3">
        <v>1</v>
      </c>
      <c r="G50" s="3">
        <v>392.83</v>
      </c>
      <c r="H50" s="52">
        <v>67.02</v>
      </c>
      <c r="I50" s="53"/>
      <c r="J50" s="52">
        <v>423.55</v>
      </c>
      <c r="K50" s="53"/>
      <c r="L50" s="52">
        <v>490.57</v>
      </c>
      <c r="M50" s="53"/>
      <c r="N50" s="57">
        <f t="shared" si="0"/>
        <v>67.02</v>
      </c>
      <c r="O50" s="56"/>
      <c r="P50" s="57">
        <f t="shared" si="1"/>
        <v>423.55</v>
      </c>
      <c r="Q50" s="56"/>
      <c r="R50" s="13">
        <f t="shared" si="5"/>
        <v>490.57</v>
      </c>
      <c r="S50" s="58">
        <v>2.7000000000000001E-3</v>
      </c>
      <c r="T50" s="59"/>
    </row>
    <row r="51" spans="1:20" s="1" customFormat="1" ht="15.75" thickBot="1" x14ac:dyDescent="0.3">
      <c r="A51" s="15" t="s">
        <v>88</v>
      </c>
      <c r="B51" s="3">
        <v>170326</v>
      </c>
      <c r="C51" s="3" t="s">
        <v>23</v>
      </c>
      <c r="D51" s="9" t="s">
        <v>89</v>
      </c>
      <c r="E51" s="3" t="s">
        <v>40</v>
      </c>
      <c r="F51" s="3">
        <v>3</v>
      </c>
      <c r="G51" s="3">
        <v>20.87</v>
      </c>
      <c r="H51" s="52">
        <v>10.050000000000001</v>
      </c>
      <c r="I51" s="53"/>
      <c r="J51" s="52">
        <v>16.010000000000002</v>
      </c>
      <c r="K51" s="53"/>
      <c r="L51" s="52">
        <v>26.06</v>
      </c>
      <c r="M51" s="53"/>
      <c r="N51" s="57">
        <f t="shared" si="0"/>
        <v>30.150000000000002</v>
      </c>
      <c r="O51" s="56"/>
      <c r="P51" s="57">
        <f t="shared" si="1"/>
        <v>48.03</v>
      </c>
      <c r="Q51" s="56"/>
      <c r="R51" s="13">
        <f t="shared" si="5"/>
        <v>78.180000000000007</v>
      </c>
      <c r="S51" s="58">
        <v>4.0000000000000002E-4</v>
      </c>
      <c r="T51" s="59"/>
    </row>
    <row r="52" spans="1:20" s="1" customFormat="1" ht="15.75" thickBot="1" x14ac:dyDescent="0.3">
      <c r="A52" s="15" t="s">
        <v>90</v>
      </c>
      <c r="B52" s="3">
        <v>170418</v>
      </c>
      <c r="C52" s="3" t="s">
        <v>23</v>
      </c>
      <c r="D52" s="9" t="s">
        <v>91</v>
      </c>
      <c r="E52" s="3" t="s">
        <v>50</v>
      </c>
      <c r="F52" s="3">
        <v>200</v>
      </c>
      <c r="G52" s="3">
        <v>7.04</v>
      </c>
      <c r="H52" s="52">
        <v>3.68</v>
      </c>
      <c r="I52" s="53"/>
      <c r="J52" s="52">
        <v>5.1100000000000003</v>
      </c>
      <c r="K52" s="53"/>
      <c r="L52" s="52">
        <v>8.7899999999999991</v>
      </c>
      <c r="M52" s="53"/>
      <c r="N52" s="57">
        <f t="shared" si="0"/>
        <v>736</v>
      </c>
      <c r="O52" s="56"/>
      <c r="P52" s="57">
        <f t="shared" si="1"/>
        <v>1022.0000000000001</v>
      </c>
      <c r="Q52" s="56"/>
      <c r="R52" s="13">
        <f t="shared" si="5"/>
        <v>1758</v>
      </c>
      <c r="S52" s="58">
        <v>9.9000000000000008E-3</v>
      </c>
      <c r="T52" s="59"/>
    </row>
    <row r="53" spans="1:20" s="1" customFormat="1" ht="25.5" customHeight="1" thickBot="1" x14ac:dyDescent="0.3">
      <c r="A53" s="14">
        <v>15</v>
      </c>
      <c r="B53" s="52"/>
      <c r="C53" s="53"/>
      <c r="D53" s="7" t="s">
        <v>92</v>
      </c>
      <c r="E53" s="52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3"/>
      <c r="R53" s="22">
        <f>R54+R55</f>
        <v>1287.69</v>
      </c>
      <c r="S53" s="60">
        <v>7.1999999999999998E-3</v>
      </c>
      <c r="T53" s="61"/>
    </row>
    <row r="54" spans="1:20" s="1" customFormat="1" ht="15.75" thickBot="1" x14ac:dyDescent="0.3">
      <c r="A54" s="15" t="s">
        <v>93</v>
      </c>
      <c r="B54" s="3">
        <v>190375</v>
      </c>
      <c r="C54" s="3" t="s">
        <v>23</v>
      </c>
      <c r="D54" s="9" t="s">
        <v>94</v>
      </c>
      <c r="E54" s="3" t="s">
        <v>40</v>
      </c>
      <c r="F54" s="3">
        <v>1</v>
      </c>
      <c r="G54" s="3">
        <v>521.80999999999995</v>
      </c>
      <c r="H54" s="52">
        <v>126.09</v>
      </c>
      <c r="I54" s="53"/>
      <c r="J54" s="52">
        <v>525.54999999999995</v>
      </c>
      <c r="K54" s="53"/>
      <c r="L54" s="52">
        <v>651.64</v>
      </c>
      <c r="M54" s="53"/>
      <c r="N54" s="57">
        <f t="shared" si="0"/>
        <v>126.09</v>
      </c>
      <c r="O54" s="56"/>
      <c r="P54" s="57">
        <f t="shared" si="1"/>
        <v>525.54999999999995</v>
      </c>
      <c r="Q54" s="56"/>
      <c r="R54" s="13">
        <f>N54+P54</f>
        <v>651.64</v>
      </c>
      <c r="S54" s="58">
        <v>3.7000000000000002E-3</v>
      </c>
      <c r="T54" s="59"/>
    </row>
    <row r="55" spans="1:20" s="1" customFormat="1" ht="15.75" thickBot="1" x14ac:dyDescent="0.3">
      <c r="A55" s="15" t="s">
        <v>95</v>
      </c>
      <c r="B55" s="3">
        <v>190609</v>
      </c>
      <c r="C55" s="3" t="s">
        <v>23</v>
      </c>
      <c r="D55" s="9" t="s">
        <v>96</v>
      </c>
      <c r="E55" s="3" t="s">
        <v>40</v>
      </c>
      <c r="F55" s="3">
        <v>1</v>
      </c>
      <c r="G55" s="3">
        <v>509.33</v>
      </c>
      <c r="H55" s="52">
        <v>139.35</v>
      </c>
      <c r="I55" s="53"/>
      <c r="J55" s="76">
        <v>496.7</v>
      </c>
      <c r="K55" s="77"/>
      <c r="L55" s="52">
        <v>636.04999999999995</v>
      </c>
      <c r="M55" s="53"/>
      <c r="N55" s="57">
        <f t="shared" si="0"/>
        <v>139.35</v>
      </c>
      <c r="O55" s="56"/>
      <c r="P55" s="57">
        <f t="shared" si="1"/>
        <v>496.7</v>
      </c>
      <c r="Q55" s="56"/>
      <c r="R55" s="13">
        <f>N55+P55</f>
        <v>636.04999999999995</v>
      </c>
      <c r="S55" s="58">
        <v>3.5999999999999999E-3</v>
      </c>
      <c r="T55" s="59"/>
    </row>
    <row r="56" spans="1:20" s="1" customFormat="1" ht="25.5" customHeight="1" thickBot="1" x14ac:dyDescent="0.3">
      <c r="A56" s="14">
        <v>16</v>
      </c>
      <c r="B56" s="52"/>
      <c r="C56" s="53"/>
      <c r="D56" s="7" t="s">
        <v>97</v>
      </c>
      <c r="E56" s="52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3"/>
      <c r="R56" s="22">
        <f>R57+R58</f>
        <v>3318.8</v>
      </c>
      <c r="S56" s="60">
        <v>2.2599999999999999E-2</v>
      </c>
      <c r="T56" s="61"/>
    </row>
    <row r="57" spans="1:20" s="1" customFormat="1" ht="15.75" thickBot="1" x14ac:dyDescent="0.3">
      <c r="A57" s="15" t="s">
        <v>98</v>
      </c>
      <c r="B57" s="3">
        <v>90071</v>
      </c>
      <c r="C57" s="3" t="s">
        <v>23</v>
      </c>
      <c r="D57" s="9" t="s">
        <v>99</v>
      </c>
      <c r="E57" s="3" t="s">
        <v>10</v>
      </c>
      <c r="F57" s="3">
        <v>7</v>
      </c>
      <c r="G57" s="10">
        <v>259.16000000000003</v>
      </c>
      <c r="H57" s="54">
        <v>62.63</v>
      </c>
      <c r="I57" s="54"/>
      <c r="J57" s="54">
        <v>161.01</v>
      </c>
      <c r="K57" s="54"/>
      <c r="L57" s="54">
        <v>323.64</v>
      </c>
      <c r="M57" s="53"/>
      <c r="N57" s="57">
        <f t="shared" si="0"/>
        <v>438.41</v>
      </c>
      <c r="O57" s="56"/>
      <c r="P57" s="57">
        <f t="shared" si="1"/>
        <v>1127.07</v>
      </c>
      <c r="Q57" s="56"/>
      <c r="R57" s="13">
        <f>N57+P57</f>
        <v>1565.48</v>
      </c>
      <c r="S57" s="58">
        <v>1.2699999999999999E-2</v>
      </c>
      <c r="T57" s="59"/>
    </row>
    <row r="58" spans="1:20" s="1" customFormat="1" ht="15.75" thickBot="1" x14ac:dyDescent="0.3">
      <c r="A58" s="15" t="s">
        <v>100</v>
      </c>
      <c r="B58" s="3">
        <v>180349</v>
      </c>
      <c r="C58" s="3" t="s">
        <v>23</v>
      </c>
      <c r="D58" s="9" t="s">
        <v>101</v>
      </c>
      <c r="E58" s="3" t="s">
        <v>40</v>
      </c>
      <c r="F58" s="3">
        <v>1</v>
      </c>
      <c r="G58" s="11">
        <v>1407.91</v>
      </c>
      <c r="H58" s="54">
        <v>444.72</v>
      </c>
      <c r="I58" s="54"/>
      <c r="J58" s="55">
        <v>1308.5999999999999</v>
      </c>
      <c r="K58" s="55"/>
      <c r="L58" s="55">
        <v>1758.2</v>
      </c>
      <c r="M58" s="56"/>
      <c r="N58" s="57">
        <f t="shared" si="0"/>
        <v>444.72</v>
      </c>
      <c r="O58" s="56"/>
      <c r="P58" s="57">
        <f t="shared" si="1"/>
        <v>1308.5999999999999</v>
      </c>
      <c r="Q58" s="56"/>
      <c r="R58" s="13">
        <f>N58+P58</f>
        <v>1753.32</v>
      </c>
      <c r="S58" s="58">
        <v>9.9000000000000008E-3</v>
      </c>
      <c r="T58" s="59"/>
    </row>
    <row r="59" spans="1:20" s="1" customFormat="1" ht="25.5" customHeight="1" thickBot="1" x14ac:dyDescent="0.3">
      <c r="A59" s="14">
        <v>17</v>
      </c>
      <c r="B59" s="52"/>
      <c r="C59" s="53"/>
      <c r="D59" s="7" t="s">
        <v>102</v>
      </c>
      <c r="E59" s="52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3"/>
      <c r="R59" s="22">
        <f>R60</f>
        <v>497.40000000000003</v>
      </c>
      <c r="S59" s="60">
        <v>2.8E-3</v>
      </c>
      <c r="T59" s="61"/>
    </row>
    <row r="60" spans="1:20" s="1" customFormat="1" x14ac:dyDescent="0.25">
      <c r="A60" s="16" t="s">
        <v>103</v>
      </c>
      <c r="B60" s="17">
        <v>270220</v>
      </c>
      <c r="C60" s="17" t="s">
        <v>23</v>
      </c>
      <c r="D60" s="18" t="s">
        <v>104</v>
      </c>
      <c r="E60" s="17" t="s">
        <v>10</v>
      </c>
      <c r="F60" s="17">
        <v>60</v>
      </c>
      <c r="G60" s="19">
        <v>6.64</v>
      </c>
      <c r="H60" s="51">
        <v>5.63</v>
      </c>
      <c r="I60" s="51"/>
      <c r="J60" s="51">
        <v>2.66</v>
      </c>
      <c r="K60" s="51"/>
      <c r="L60" s="51">
        <v>8.2899999999999991</v>
      </c>
      <c r="M60" s="74"/>
      <c r="N60" s="72">
        <f t="shared" si="0"/>
        <v>337.8</v>
      </c>
      <c r="O60" s="73"/>
      <c r="P60" s="72">
        <f t="shared" si="1"/>
        <v>159.60000000000002</v>
      </c>
      <c r="Q60" s="73"/>
      <c r="R60" s="20">
        <f>N60+P60</f>
        <v>497.40000000000003</v>
      </c>
      <c r="S60" s="70">
        <v>2.8E-3</v>
      </c>
      <c r="T60" s="71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5"/>
      <c r="S62" s="2"/>
      <c r="T62" s="2"/>
    </row>
    <row r="63" spans="1:20" ht="25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50" t="s">
        <v>105</v>
      </c>
      <c r="N63" s="50"/>
      <c r="O63" s="50"/>
      <c r="P63" s="50"/>
      <c r="Q63" s="50"/>
      <c r="R63" s="88">
        <v>142857.20000000001</v>
      </c>
      <c r="S63" s="88"/>
      <c r="T63" s="88"/>
    </row>
    <row r="64" spans="1:20" ht="25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50" t="s">
        <v>106</v>
      </c>
      <c r="N64" s="50"/>
      <c r="O64" s="50"/>
      <c r="P64" s="50"/>
      <c r="Q64" s="50"/>
      <c r="R64" s="88">
        <v>33329.21</v>
      </c>
      <c r="S64" s="88"/>
      <c r="T64" s="88"/>
    </row>
    <row r="65" spans="1:21" ht="25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50" t="s">
        <v>12</v>
      </c>
      <c r="N65" s="50"/>
      <c r="O65" s="50"/>
      <c r="P65" s="50"/>
      <c r="Q65" s="50"/>
      <c r="R65" s="88">
        <f>R10+R12+R15+R18+R20+R22+R26+R31+R34+R37+R41+R43+R46+R53+R56+R59</f>
        <v>175723.39609999998</v>
      </c>
      <c r="S65" s="88"/>
      <c r="T65" s="88"/>
      <c r="U65" s="21"/>
    </row>
    <row r="66" spans="1:2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72" spans="1:21" ht="15" customHeight="1" x14ac:dyDescent="0.25">
      <c r="A72" s="48" t="s">
        <v>118</v>
      </c>
      <c r="B72" s="48"/>
      <c r="C72" s="48"/>
      <c r="D72" s="80"/>
      <c r="E72" s="80"/>
      <c r="F72" s="49"/>
      <c r="H72" s="80"/>
      <c r="I72" s="80"/>
      <c r="J72" s="80"/>
      <c r="K72" s="80"/>
      <c r="L72" s="80"/>
      <c r="M72" s="80"/>
      <c r="N72" s="80"/>
      <c r="O72" s="80"/>
      <c r="P72" s="80"/>
    </row>
    <row r="73" spans="1:21" x14ac:dyDescent="0.25">
      <c r="A73" s="79" t="s">
        <v>154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</row>
  </sheetData>
  <mergeCells count="284">
    <mergeCell ref="A73:T73"/>
    <mergeCell ref="H72:P72"/>
    <mergeCell ref="D72:E72"/>
    <mergeCell ref="A8:A9"/>
    <mergeCell ref="B8:B9"/>
    <mergeCell ref="C8:C9"/>
    <mergeCell ref="D8:D9"/>
    <mergeCell ref="E8:E9"/>
    <mergeCell ref="F8:F9"/>
    <mergeCell ref="G8:G9"/>
    <mergeCell ref="H8:M8"/>
    <mergeCell ref="R65:T65"/>
    <mergeCell ref="R64:T64"/>
    <mergeCell ref="R63:T63"/>
    <mergeCell ref="S10:T10"/>
    <mergeCell ref="E10:Q10"/>
    <mergeCell ref="N8:R8"/>
    <mergeCell ref="S8:T9"/>
    <mergeCell ref="H9:I9"/>
    <mergeCell ref="J9:K9"/>
    <mergeCell ref="L9:M9"/>
    <mergeCell ref="N9:O9"/>
    <mergeCell ref="P9:Q9"/>
    <mergeCell ref="H13:I13"/>
    <mergeCell ref="J13:K13"/>
    <mergeCell ref="L13:M13"/>
    <mergeCell ref="N13:O13"/>
    <mergeCell ref="P13:Q13"/>
    <mergeCell ref="S13:T13"/>
    <mergeCell ref="S12:T12"/>
    <mergeCell ref="E12:Q12"/>
    <mergeCell ref="H11:I11"/>
    <mergeCell ref="J11:K11"/>
    <mergeCell ref="L11:M11"/>
    <mergeCell ref="N11:O11"/>
    <mergeCell ref="P11:Q11"/>
    <mergeCell ref="S11:T11"/>
    <mergeCell ref="H16:I16"/>
    <mergeCell ref="J16:K16"/>
    <mergeCell ref="L16:M16"/>
    <mergeCell ref="N16:O16"/>
    <mergeCell ref="P16:Q16"/>
    <mergeCell ref="S16:T16"/>
    <mergeCell ref="S15:T15"/>
    <mergeCell ref="E15:Q15"/>
    <mergeCell ref="H14:I14"/>
    <mergeCell ref="J14:K14"/>
    <mergeCell ref="L14:M14"/>
    <mergeCell ref="N14:O14"/>
    <mergeCell ref="P14:Q14"/>
    <mergeCell ref="S14:T14"/>
    <mergeCell ref="H19:I19"/>
    <mergeCell ref="J19:K19"/>
    <mergeCell ref="L19:M19"/>
    <mergeCell ref="N19:O19"/>
    <mergeCell ref="P19:Q19"/>
    <mergeCell ref="S19:T19"/>
    <mergeCell ref="S18:T18"/>
    <mergeCell ref="E18:Q18"/>
    <mergeCell ref="H17:I17"/>
    <mergeCell ref="J17:K17"/>
    <mergeCell ref="L17:M17"/>
    <mergeCell ref="N17:O17"/>
    <mergeCell ref="P17:Q17"/>
    <mergeCell ref="S17:T17"/>
    <mergeCell ref="S22:T22"/>
    <mergeCell ref="E22:Q22"/>
    <mergeCell ref="H21:I21"/>
    <mergeCell ref="J21:K21"/>
    <mergeCell ref="L21:M21"/>
    <mergeCell ref="N21:O21"/>
    <mergeCell ref="P21:Q21"/>
    <mergeCell ref="S21:T21"/>
    <mergeCell ref="S20:T20"/>
    <mergeCell ref="E20:Q20"/>
    <mergeCell ref="H24:I24"/>
    <mergeCell ref="J24:K24"/>
    <mergeCell ref="L24:M24"/>
    <mergeCell ref="N24:O24"/>
    <mergeCell ref="P24:Q24"/>
    <mergeCell ref="S24:T24"/>
    <mergeCell ref="H23:I23"/>
    <mergeCell ref="J23:K23"/>
    <mergeCell ref="L23:M23"/>
    <mergeCell ref="N23:O23"/>
    <mergeCell ref="P23:Q23"/>
    <mergeCell ref="S23:T23"/>
    <mergeCell ref="H27:I27"/>
    <mergeCell ref="J27:K27"/>
    <mergeCell ref="L27:M27"/>
    <mergeCell ref="N27:O27"/>
    <mergeCell ref="P27:Q27"/>
    <mergeCell ref="S27:T27"/>
    <mergeCell ref="S26:T26"/>
    <mergeCell ref="E26:Q26"/>
    <mergeCell ref="H25:I25"/>
    <mergeCell ref="J25:K25"/>
    <mergeCell ref="L25:M25"/>
    <mergeCell ref="N25:O25"/>
    <mergeCell ref="P25:Q25"/>
    <mergeCell ref="S25:T25"/>
    <mergeCell ref="L29:M29"/>
    <mergeCell ref="N29:O29"/>
    <mergeCell ref="P29:Q29"/>
    <mergeCell ref="S29:T29"/>
    <mergeCell ref="H28:I28"/>
    <mergeCell ref="J28:K28"/>
    <mergeCell ref="L28:M28"/>
    <mergeCell ref="N28:O28"/>
    <mergeCell ref="P28:Q28"/>
    <mergeCell ref="S28:T28"/>
    <mergeCell ref="B10:C10"/>
    <mergeCell ref="B12:C12"/>
    <mergeCell ref="B15:C15"/>
    <mergeCell ref="B18:C18"/>
    <mergeCell ref="B20:C20"/>
    <mergeCell ref="B22:C22"/>
    <mergeCell ref="H55:I55"/>
    <mergeCell ref="J55:K55"/>
    <mergeCell ref="L55:M55"/>
    <mergeCell ref="H54:I54"/>
    <mergeCell ref="J54:K54"/>
    <mergeCell ref="L54:M54"/>
    <mergeCell ref="H51:I51"/>
    <mergeCell ref="J51:K51"/>
    <mergeCell ref="L51:M51"/>
    <mergeCell ref="H52:I52"/>
    <mergeCell ref="J52:K52"/>
    <mergeCell ref="L52:M52"/>
    <mergeCell ref="H49:I49"/>
    <mergeCell ref="J49:K49"/>
    <mergeCell ref="L49:M49"/>
    <mergeCell ref="H50:I50"/>
    <mergeCell ref="J50:K50"/>
    <mergeCell ref="L50:M50"/>
    <mergeCell ref="B26:C26"/>
    <mergeCell ref="B31:C31"/>
    <mergeCell ref="E31:Q31"/>
    <mergeCell ref="S31:T31"/>
    <mergeCell ref="S32:T32"/>
    <mergeCell ref="S33:T33"/>
    <mergeCell ref="P32:Q32"/>
    <mergeCell ref="P33:Q33"/>
    <mergeCell ref="N32:O32"/>
    <mergeCell ref="N33:O33"/>
    <mergeCell ref="H33:I33"/>
    <mergeCell ref="J33:K33"/>
    <mergeCell ref="L33:M33"/>
    <mergeCell ref="H32:I32"/>
    <mergeCell ref="J32:K32"/>
    <mergeCell ref="L32:M32"/>
    <mergeCell ref="H30:I30"/>
    <mergeCell ref="J30:K30"/>
    <mergeCell ref="L30:M30"/>
    <mergeCell ref="N30:O30"/>
    <mergeCell ref="P30:Q30"/>
    <mergeCell ref="S30:T30"/>
    <mergeCell ref="H29:I29"/>
    <mergeCell ref="J29:K29"/>
    <mergeCell ref="S37:T37"/>
    <mergeCell ref="E37:Q37"/>
    <mergeCell ref="S38:T38"/>
    <mergeCell ref="P38:Q38"/>
    <mergeCell ref="N38:O38"/>
    <mergeCell ref="S39:T39"/>
    <mergeCell ref="P39:Q39"/>
    <mergeCell ref="N39:O39"/>
    <mergeCell ref="S34:T34"/>
    <mergeCell ref="E34:Q34"/>
    <mergeCell ref="S35:T35"/>
    <mergeCell ref="P35:Q35"/>
    <mergeCell ref="N35:O35"/>
    <mergeCell ref="S36:T36"/>
    <mergeCell ref="P36:Q36"/>
    <mergeCell ref="N36:O36"/>
    <mergeCell ref="H39:I39"/>
    <mergeCell ref="J39:K39"/>
    <mergeCell ref="L39:M39"/>
    <mergeCell ref="H38:I38"/>
    <mergeCell ref="J38:K38"/>
    <mergeCell ref="L38:M38"/>
    <mergeCell ref="H35:I35"/>
    <mergeCell ref="J35:K35"/>
    <mergeCell ref="S40:T40"/>
    <mergeCell ref="P40:Q40"/>
    <mergeCell ref="N40:O40"/>
    <mergeCell ref="S41:T41"/>
    <mergeCell ref="E41:Q41"/>
    <mergeCell ref="H44:I44"/>
    <mergeCell ref="J44:K44"/>
    <mergeCell ref="L44:M44"/>
    <mergeCell ref="H42:I42"/>
    <mergeCell ref="J42:K42"/>
    <mergeCell ref="L42:M42"/>
    <mergeCell ref="H40:I40"/>
    <mergeCell ref="J40:K40"/>
    <mergeCell ref="L40:M40"/>
    <mergeCell ref="J45:K45"/>
    <mergeCell ref="L45:M45"/>
    <mergeCell ref="S42:T42"/>
    <mergeCell ref="P42:Q42"/>
    <mergeCell ref="N42:O42"/>
    <mergeCell ref="S43:T43"/>
    <mergeCell ref="E43:Q43"/>
    <mergeCell ref="S44:T44"/>
    <mergeCell ref="P44:Q44"/>
    <mergeCell ref="N44:O44"/>
    <mergeCell ref="S46:T46"/>
    <mergeCell ref="E46:Q46"/>
    <mergeCell ref="S47:T47"/>
    <mergeCell ref="P47:Q47"/>
    <mergeCell ref="N47:O47"/>
    <mergeCell ref="H47:I47"/>
    <mergeCell ref="J47:K47"/>
    <mergeCell ref="L47:M47"/>
    <mergeCell ref="H48:I48"/>
    <mergeCell ref="J48:K48"/>
    <mergeCell ref="L48:M48"/>
    <mergeCell ref="S59:T59"/>
    <mergeCell ref="E59:Q59"/>
    <mergeCell ref="S60:T60"/>
    <mergeCell ref="P60:Q60"/>
    <mergeCell ref="N60:O60"/>
    <mergeCell ref="L60:M60"/>
    <mergeCell ref="J60:K60"/>
    <mergeCell ref="S55:T55"/>
    <mergeCell ref="P55:Q55"/>
    <mergeCell ref="N55:O55"/>
    <mergeCell ref="S56:T56"/>
    <mergeCell ref="E56:Q56"/>
    <mergeCell ref="S57:T57"/>
    <mergeCell ref="P57:Q57"/>
    <mergeCell ref="N57:O57"/>
    <mergeCell ref="S58:T58"/>
    <mergeCell ref="P58:Q58"/>
    <mergeCell ref="N58:O58"/>
    <mergeCell ref="S52:T52"/>
    <mergeCell ref="P52:Q52"/>
    <mergeCell ref="N52:O52"/>
    <mergeCell ref="S53:T53"/>
    <mergeCell ref="E53:Q53"/>
    <mergeCell ref="S54:T54"/>
    <mergeCell ref="P54:Q54"/>
    <mergeCell ref="N54:O54"/>
    <mergeCell ref="D2:P2"/>
    <mergeCell ref="Q4:T4"/>
    <mergeCell ref="A6:T7"/>
    <mergeCell ref="S50:T50"/>
    <mergeCell ref="P50:Q50"/>
    <mergeCell ref="N50:O50"/>
    <mergeCell ref="S51:T51"/>
    <mergeCell ref="P51:Q51"/>
    <mergeCell ref="N51:O51"/>
    <mergeCell ref="S48:T48"/>
    <mergeCell ref="P48:Q48"/>
    <mergeCell ref="S49:T49"/>
    <mergeCell ref="P49:Q49"/>
    <mergeCell ref="N48:O48"/>
    <mergeCell ref="N49:O49"/>
    <mergeCell ref="S45:T45"/>
    <mergeCell ref="M65:Q65"/>
    <mergeCell ref="M64:Q64"/>
    <mergeCell ref="M63:Q63"/>
    <mergeCell ref="H60:I60"/>
    <mergeCell ref="B34:C34"/>
    <mergeCell ref="B37:C37"/>
    <mergeCell ref="B41:C41"/>
    <mergeCell ref="B46:C46"/>
    <mergeCell ref="B53:C53"/>
    <mergeCell ref="B56:C56"/>
    <mergeCell ref="B59:C59"/>
    <mergeCell ref="L35:M35"/>
    <mergeCell ref="H36:I36"/>
    <mergeCell ref="J36:K36"/>
    <mergeCell ref="L36:M36"/>
    <mergeCell ref="L57:M57"/>
    <mergeCell ref="H57:I57"/>
    <mergeCell ref="J57:K57"/>
    <mergeCell ref="L58:M58"/>
    <mergeCell ref="J58:K58"/>
    <mergeCell ref="H58:I58"/>
    <mergeCell ref="P45:Q45"/>
    <mergeCell ref="N45:O45"/>
    <mergeCell ref="H45:I45"/>
  </mergeCells>
  <pageMargins left="0.51181102362204722" right="0.51181102362204722" top="0.78740157480314965" bottom="0.78740157480314965" header="0.31496062992125984" footer="0.31496062992125984"/>
  <pageSetup paperSize="9" scale="69" orientation="landscape" horizontalDpi="4294967293" verticalDpi="4294967293" r:id="rId1"/>
  <rowBreaks count="1" manualBreakCount="1">
    <brk id="36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view="pageBreakPreview" topLeftCell="A19" zoomScale="89" zoomScaleNormal="100" zoomScaleSheetLayoutView="89" workbookViewId="0">
      <selection activeCell="C26" sqref="C26"/>
    </sheetView>
  </sheetViews>
  <sheetFormatPr defaultRowHeight="15" x14ac:dyDescent="0.25"/>
  <cols>
    <col min="2" max="2" width="55.7109375" customWidth="1"/>
    <col min="3" max="6" width="17.7109375" customWidth="1"/>
  </cols>
  <sheetData>
    <row r="4" spans="1:6" ht="27" customHeight="1" x14ac:dyDescent="0.25">
      <c r="E4" s="98" t="s">
        <v>107</v>
      </c>
      <c r="F4" s="98"/>
    </row>
    <row r="5" spans="1:6" ht="18.75" customHeight="1" x14ac:dyDescent="0.25">
      <c r="A5" s="99" t="s">
        <v>140</v>
      </c>
      <c r="B5" s="99"/>
      <c r="C5" s="99"/>
      <c r="D5" s="99"/>
      <c r="E5" s="99"/>
      <c r="F5" s="99"/>
    </row>
    <row r="6" spans="1:6" ht="23.25" customHeight="1" x14ac:dyDescent="0.25">
      <c r="A6" s="97" t="s">
        <v>139</v>
      </c>
      <c r="B6" s="97"/>
      <c r="C6" s="97"/>
      <c r="D6" s="97"/>
      <c r="E6" s="97"/>
      <c r="F6" s="97"/>
    </row>
    <row r="7" spans="1:6" ht="18.75" customHeight="1" x14ac:dyDescent="0.25">
      <c r="A7" s="27" t="s">
        <v>0</v>
      </c>
      <c r="B7" s="27" t="s">
        <v>1</v>
      </c>
      <c r="C7" s="27" t="s">
        <v>109</v>
      </c>
      <c r="D7" s="27" t="s">
        <v>110</v>
      </c>
      <c r="E7" s="27" t="s">
        <v>111</v>
      </c>
      <c r="F7" s="27" t="s">
        <v>152</v>
      </c>
    </row>
    <row r="8" spans="1:6" ht="26.25" thickBot="1" x14ac:dyDescent="0.3">
      <c r="A8" s="28" t="s">
        <v>112</v>
      </c>
      <c r="B8" s="29" t="s">
        <v>21</v>
      </c>
      <c r="C8" s="30" t="s">
        <v>141</v>
      </c>
      <c r="D8" s="31" t="s">
        <v>141</v>
      </c>
      <c r="E8" s="32"/>
      <c r="F8" s="32"/>
    </row>
    <row r="9" spans="1:6" ht="27" thickTop="1" thickBot="1" x14ac:dyDescent="0.3">
      <c r="A9" s="33" t="s">
        <v>119</v>
      </c>
      <c r="B9" s="34" t="s">
        <v>24</v>
      </c>
      <c r="C9" s="35" t="s">
        <v>124</v>
      </c>
      <c r="D9" s="36" t="s">
        <v>124</v>
      </c>
      <c r="E9" s="37" t="s">
        <v>113</v>
      </c>
      <c r="F9" s="37" t="s">
        <v>113</v>
      </c>
    </row>
    <row r="10" spans="1:6" ht="27" thickTop="1" thickBot="1" x14ac:dyDescent="0.3">
      <c r="A10" s="33" t="s">
        <v>120</v>
      </c>
      <c r="B10" s="34" t="s">
        <v>27</v>
      </c>
      <c r="C10" s="35" t="s">
        <v>142</v>
      </c>
      <c r="D10" s="36" t="s">
        <v>142</v>
      </c>
      <c r="E10" s="37" t="s">
        <v>113</v>
      </c>
      <c r="F10" s="37" t="s">
        <v>113</v>
      </c>
    </row>
    <row r="11" spans="1:6" ht="27" thickTop="1" thickBot="1" x14ac:dyDescent="0.3">
      <c r="A11" s="33" t="s">
        <v>121</v>
      </c>
      <c r="B11" s="34" t="s">
        <v>30</v>
      </c>
      <c r="C11" s="35" t="s">
        <v>125</v>
      </c>
      <c r="D11" s="36" t="s">
        <v>125</v>
      </c>
      <c r="E11" s="38"/>
      <c r="F11" s="38"/>
    </row>
    <row r="12" spans="1:6" ht="27" thickTop="1" thickBot="1" x14ac:dyDescent="0.3">
      <c r="A12" s="33" t="s">
        <v>122</v>
      </c>
      <c r="B12" s="34" t="s">
        <v>32</v>
      </c>
      <c r="C12" s="35" t="s">
        <v>126</v>
      </c>
      <c r="D12" s="32"/>
      <c r="E12" s="39" t="s">
        <v>147</v>
      </c>
      <c r="F12" s="40" t="s">
        <v>147</v>
      </c>
    </row>
    <row r="13" spans="1:6" ht="27" thickTop="1" thickBot="1" x14ac:dyDescent="0.3">
      <c r="A13" s="33" t="s">
        <v>123</v>
      </c>
      <c r="B13" s="34" t="s">
        <v>35</v>
      </c>
      <c r="C13" s="35" t="s">
        <v>127</v>
      </c>
      <c r="D13" s="38"/>
      <c r="E13" s="39" t="s">
        <v>148</v>
      </c>
      <c r="F13" s="39" t="s">
        <v>148</v>
      </c>
    </row>
    <row r="14" spans="1:6" ht="27" thickTop="1" thickBot="1" x14ac:dyDescent="0.3">
      <c r="A14" s="33">
        <v>8</v>
      </c>
      <c r="B14" s="34" t="s">
        <v>43</v>
      </c>
      <c r="C14" s="35" t="s">
        <v>128</v>
      </c>
      <c r="D14" s="37" t="s">
        <v>113</v>
      </c>
      <c r="E14" s="39" t="s">
        <v>134</v>
      </c>
      <c r="F14" s="40" t="s">
        <v>134</v>
      </c>
    </row>
    <row r="15" spans="1:6" ht="27" customHeight="1" thickTop="1" thickBot="1" x14ac:dyDescent="0.3">
      <c r="A15" s="33">
        <v>9</v>
      </c>
      <c r="B15" s="34" t="s">
        <v>53</v>
      </c>
      <c r="C15" s="35" t="s">
        <v>129</v>
      </c>
      <c r="D15" s="37"/>
      <c r="E15" s="39" t="s">
        <v>138</v>
      </c>
      <c r="F15" s="40" t="s">
        <v>138</v>
      </c>
    </row>
    <row r="16" spans="1:6" ht="27" customHeight="1" thickTop="1" thickBot="1" x14ac:dyDescent="0.3">
      <c r="A16" s="33">
        <v>10</v>
      </c>
      <c r="B16" s="34" t="s">
        <v>58</v>
      </c>
      <c r="C16" s="35" t="s">
        <v>130</v>
      </c>
      <c r="D16" s="37"/>
      <c r="E16" s="39" t="s">
        <v>135</v>
      </c>
      <c r="F16" s="40" t="s">
        <v>135</v>
      </c>
    </row>
    <row r="17" spans="1:6" ht="27" customHeight="1" thickTop="1" thickBot="1" x14ac:dyDescent="0.3">
      <c r="A17" s="33">
        <v>11</v>
      </c>
      <c r="B17" s="34" t="s">
        <v>63</v>
      </c>
      <c r="C17" s="35" t="s">
        <v>131</v>
      </c>
      <c r="D17" s="37"/>
      <c r="E17" s="39" t="s">
        <v>136</v>
      </c>
      <c r="F17" s="40" t="s">
        <v>136</v>
      </c>
    </row>
    <row r="18" spans="1:6" ht="27" customHeight="1" thickTop="1" thickBot="1" x14ac:dyDescent="0.3">
      <c r="A18" s="33">
        <v>12</v>
      </c>
      <c r="B18" s="34" t="s">
        <v>70</v>
      </c>
      <c r="C18" s="35" t="s">
        <v>132</v>
      </c>
      <c r="D18" s="37"/>
      <c r="E18" s="39" t="s">
        <v>137</v>
      </c>
      <c r="F18" s="40" t="s">
        <v>137</v>
      </c>
    </row>
    <row r="19" spans="1:6" ht="27" customHeight="1" thickTop="1" thickBot="1" x14ac:dyDescent="0.3">
      <c r="A19" s="33">
        <v>13</v>
      </c>
      <c r="B19" s="34" t="s">
        <v>73</v>
      </c>
      <c r="C19" s="35" t="s">
        <v>143</v>
      </c>
      <c r="D19" s="37"/>
      <c r="E19" s="39" t="s">
        <v>151</v>
      </c>
      <c r="F19" s="39" t="s">
        <v>149</v>
      </c>
    </row>
    <row r="20" spans="1:6" ht="27" customHeight="1" thickTop="1" thickBot="1" x14ac:dyDescent="0.3">
      <c r="A20" s="33">
        <v>14</v>
      </c>
      <c r="B20" s="34" t="s">
        <v>79</v>
      </c>
      <c r="C20" s="35" t="s">
        <v>144</v>
      </c>
      <c r="D20" s="37"/>
      <c r="E20" s="39" t="s">
        <v>150</v>
      </c>
      <c r="F20" s="39" t="s">
        <v>150</v>
      </c>
    </row>
    <row r="21" spans="1:6" ht="27" customHeight="1" thickTop="1" thickBot="1" x14ac:dyDescent="0.3">
      <c r="A21" s="33">
        <v>15</v>
      </c>
      <c r="B21" s="34" t="s">
        <v>92</v>
      </c>
      <c r="C21" s="35" t="s">
        <v>145</v>
      </c>
      <c r="D21" s="37"/>
      <c r="E21" s="38"/>
      <c r="F21" s="41" t="s">
        <v>145</v>
      </c>
    </row>
    <row r="22" spans="1:6" ht="27" customHeight="1" thickTop="1" thickBot="1" x14ac:dyDescent="0.3">
      <c r="A22" s="33">
        <v>16</v>
      </c>
      <c r="B22" s="34" t="s">
        <v>97</v>
      </c>
      <c r="C22" s="35" t="s">
        <v>146</v>
      </c>
      <c r="D22" s="37"/>
      <c r="E22" s="38"/>
      <c r="F22" s="41" t="s">
        <v>146</v>
      </c>
    </row>
    <row r="23" spans="1:6" ht="27" customHeight="1" thickTop="1" x14ac:dyDescent="0.25">
      <c r="A23" s="42">
        <v>17</v>
      </c>
      <c r="B23" s="43" t="s">
        <v>102</v>
      </c>
      <c r="C23" s="44" t="s">
        <v>133</v>
      </c>
      <c r="D23" s="45"/>
      <c r="E23" s="46"/>
      <c r="F23" s="47" t="s">
        <v>133</v>
      </c>
    </row>
    <row r="24" spans="1:6" x14ac:dyDescent="0.25">
      <c r="A24" s="95" t="s">
        <v>114</v>
      </c>
      <c r="B24" s="95"/>
      <c r="C24" s="23"/>
      <c r="D24" s="24">
        <v>0.2492</v>
      </c>
      <c r="E24" s="24">
        <v>0.3609</v>
      </c>
      <c r="F24" s="24">
        <v>0.38990000000000002</v>
      </c>
    </row>
    <row r="25" spans="1:6" x14ac:dyDescent="0.25">
      <c r="A25" s="95" t="s">
        <v>115</v>
      </c>
      <c r="B25" s="95"/>
      <c r="C25" s="23"/>
      <c r="D25" s="25">
        <v>43791.15</v>
      </c>
      <c r="E25" s="25">
        <v>63414.2</v>
      </c>
      <c r="F25" s="25">
        <v>68518.05</v>
      </c>
    </row>
    <row r="26" spans="1:6" x14ac:dyDescent="0.25">
      <c r="A26" s="95" t="s">
        <v>116</v>
      </c>
      <c r="B26" s="95"/>
      <c r="C26" s="23"/>
      <c r="D26" s="24">
        <f>D24</f>
        <v>0.2492</v>
      </c>
      <c r="E26" s="24">
        <f>D26+E24</f>
        <v>0.61009999999999998</v>
      </c>
      <c r="F26" s="24">
        <f>E26+F24</f>
        <v>1</v>
      </c>
    </row>
    <row r="27" spans="1:6" x14ac:dyDescent="0.25">
      <c r="A27" s="95" t="s">
        <v>117</v>
      </c>
      <c r="B27" s="95"/>
      <c r="C27" s="23"/>
      <c r="D27" s="25">
        <f>D25</f>
        <v>43791.15</v>
      </c>
      <c r="E27" s="25">
        <f>D27+E25</f>
        <v>107205.35</v>
      </c>
      <c r="F27" s="25">
        <f>E27+F25</f>
        <v>175723.40000000002</v>
      </c>
    </row>
    <row r="29" spans="1:6" ht="14.25" customHeight="1" x14ac:dyDescent="0.25"/>
    <row r="30" spans="1:6" ht="14.25" customHeight="1" x14ac:dyDescent="0.25"/>
    <row r="31" spans="1:6" ht="14.25" customHeight="1" x14ac:dyDescent="0.25"/>
    <row r="34" spans="1:10" ht="15" customHeight="1" x14ac:dyDescent="0.25">
      <c r="A34" s="80" t="s">
        <v>155</v>
      </c>
      <c r="B34" s="80"/>
      <c r="C34" s="80"/>
      <c r="D34" s="80"/>
      <c r="E34" s="80"/>
      <c r="F34" s="80"/>
      <c r="G34" s="26"/>
      <c r="H34" s="26"/>
      <c r="I34" s="26"/>
      <c r="J34" s="26"/>
    </row>
    <row r="35" spans="1:10" x14ac:dyDescent="0.25">
      <c r="A35" s="96" t="s">
        <v>153</v>
      </c>
      <c r="B35" s="96"/>
      <c r="C35" s="96"/>
      <c r="D35" s="96"/>
      <c r="E35" s="96"/>
      <c r="F35" s="96"/>
    </row>
  </sheetData>
  <mergeCells count="9">
    <mergeCell ref="A27:B27"/>
    <mergeCell ref="A35:F35"/>
    <mergeCell ref="A34:F34"/>
    <mergeCell ref="A6:F6"/>
    <mergeCell ref="E4:F4"/>
    <mergeCell ref="A5:F5"/>
    <mergeCell ref="A24:B24"/>
    <mergeCell ref="A25:B25"/>
    <mergeCell ref="A26:B2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Orçamentária</vt:lpstr>
      <vt:lpstr>Cronograma Fisico e Finan</vt:lpstr>
      <vt:lpstr>'Cronograma Fisico e Finan'!Area_de_impressao</vt:lpstr>
      <vt:lpstr>'Planilha Orçamentária'!Area_de_impressao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lastModifiedBy>Dimas</cp:lastModifiedBy>
  <cp:lastPrinted>2021-07-23T21:13:28Z</cp:lastPrinted>
  <dcterms:created xsi:type="dcterms:W3CDTF">2020-05-07T22:23:33Z</dcterms:created>
  <dcterms:modified xsi:type="dcterms:W3CDTF">2021-08-26T14:22:09Z</dcterms:modified>
</cp:coreProperties>
</file>