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500" activeTab="5"/>
  </bookViews>
  <sheets>
    <sheet name="ORÇAMENTO" sheetId="3" r:id="rId1"/>
    <sheet name="CPU" sheetId="5" r:id="rId2"/>
    <sheet name="RESUMO DA OBRA" sheetId="7" r:id="rId3"/>
    <sheet name="MEMÓRIA DE CÁLCULO" sheetId="4" r:id="rId4"/>
    <sheet name="CRONOGRAMA" sheetId="6" r:id="rId5"/>
    <sheet name="BDI" sheetId="8" r:id="rId6"/>
  </sheets>
  <definedNames>
    <definedName name="_xlnm.Print_Area" localSheetId="5">BDI!$A$1:$I$36</definedName>
    <definedName name="_xlnm.Print_Area" localSheetId="1">CPU!$A$1:$G$1307</definedName>
    <definedName name="_xlnm.Print_Area" localSheetId="4">CRONOGRAMA!$A$1:$P$58</definedName>
    <definedName name="_xlnm.Print_Area" localSheetId="3">'MEMÓRIA DE CÁLCULO'!$A$1:$H$954</definedName>
    <definedName name="_xlnm.Print_Area" localSheetId="0">ORÇAMENTO!$A$1:$H$238</definedName>
  </definedNames>
  <calcPr calcId="162913"/>
</workbook>
</file>

<file path=xl/calcChain.xml><?xml version="1.0" encoding="utf-8"?>
<calcChain xmlns="http://schemas.openxmlformats.org/spreadsheetml/2006/main">
  <c r="F18" i="3" l="1"/>
  <c r="F20" i="3"/>
  <c r="F19" i="3"/>
  <c r="F58" i="3"/>
  <c r="F57" i="3"/>
  <c r="F56" i="3"/>
  <c r="F55" i="3"/>
  <c r="F54" i="3"/>
  <c r="F53" i="3"/>
  <c r="F52" i="3"/>
  <c r="F51" i="3"/>
  <c r="F50" i="3"/>
  <c r="F184" i="3"/>
  <c r="F183" i="3"/>
  <c r="F182" i="3"/>
  <c r="F181" i="3"/>
  <c r="F180" i="3"/>
  <c r="F179" i="3"/>
  <c r="F178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92" i="3"/>
  <c r="F191" i="3"/>
  <c r="F190" i="3"/>
  <c r="F189" i="3"/>
  <c r="F188" i="3"/>
  <c r="F187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77" i="3"/>
  <c r="F76" i="3"/>
  <c r="F75" i="3"/>
  <c r="F74" i="3"/>
  <c r="F73" i="3"/>
  <c r="F72" i="3"/>
  <c r="F71" i="3"/>
  <c r="F70" i="3"/>
  <c r="F69" i="3"/>
  <c r="F68" i="3"/>
  <c r="F65" i="3"/>
  <c r="F64" i="3"/>
  <c r="F63" i="3"/>
  <c r="F62" i="3"/>
  <c r="F61" i="3"/>
  <c r="F47" i="3"/>
  <c r="F46" i="3"/>
  <c r="F45" i="3"/>
  <c r="F44" i="3"/>
  <c r="F43" i="3"/>
  <c r="F42" i="3"/>
  <c r="F41" i="3"/>
  <c r="F40" i="3"/>
  <c r="F39" i="3"/>
  <c r="F22" i="3"/>
  <c r="F21" i="3"/>
  <c r="F17" i="3"/>
  <c r="F16" i="3"/>
  <c r="F36" i="3"/>
  <c r="F35" i="3"/>
  <c r="F34" i="3"/>
  <c r="F33" i="3"/>
  <c r="F32" i="3"/>
  <c r="F31" i="3"/>
  <c r="F30" i="3"/>
  <c r="F29" i="3"/>
  <c r="F28" i="3"/>
  <c r="F27" i="3"/>
  <c r="F26" i="3"/>
  <c r="F25" i="3"/>
  <c r="F200" i="3"/>
  <c r="F199" i="3"/>
  <c r="F198" i="3"/>
  <c r="F197" i="3"/>
  <c r="F196" i="3"/>
  <c r="F195" i="3"/>
  <c r="F205" i="3"/>
  <c r="F204" i="3"/>
  <c r="F203" i="3"/>
  <c r="F210" i="3"/>
  <c r="F209" i="3"/>
  <c r="F208" i="3"/>
  <c r="F217" i="3"/>
  <c r="F216" i="3"/>
  <c r="F215" i="3"/>
  <c r="F214" i="3"/>
  <c r="F213" i="3"/>
  <c r="F218" i="3"/>
  <c r="F221" i="3"/>
  <c r="F222" i="3"/>
  <c r="F223" i="3"/>
  <c r="F224" i="3"/>
  <c r="F225" i="3"/>
  <c r="F226" i="3"/>
  <c r="F230" i="3"/>
  <c r="F227" i="3"/>
  <c r="G226" i="3" l="1"/>
  <c r="G225" i="3"/>
  <c r="G223" i="3"/>
  <c r="G222" i="3"/>
  <c r="G221" i="3"/>
  <c r="G218" i="3"/>
  <c r="G217" i="3"/>
  <c r="G216" i="3"/>
  <c r="G215" i="3"/>
  <c r="G214" i="3"/>
  <c r="G213" i="3"/>
  <c r="G210" i="3"/>
  <c r="G209" i="3"/>
  <c r="G208" i="3"/>
  <c r="G205" i="3"/>
  <c r="G204" i="3"/>
  <c r="G203" i="3"/>
  <c r="G200" i="3"/>
  <c r="G199" i="3"/>
  <c r="G198" i="3"/>
  <c r="G197" i="3"/>
  <c r="G196" i="3"/>
  <c r="G195" i="3"/>
  <c r="G192" i="3"/>
  <c r="G191" i="3"/>
  <c r="G190" i="3"/>
  <c r="G189" i="3"/>
  <c r="G188" i="3"/>
  <c r="G187" i="3"/>
  <c r="G184" i="3"/>
  <c r="G175" i="3"/>
  <c r="G174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77" i="3"/>
  <c r="G76" i="3"/>
  <c r="G75" i="3"/>
  <c r="G74" i="3"/>
  <c r="G70" i="3"/>
  <c r="G65" i="3"/>
  <c r="G64" i="3"/>
  <c r="G63" i="3"/>
  <c r="G62" i="3"/>
  <c r="G61" i="3"/>
  <c r="G58" i="3"/>
  <c r="G57" i="3"/>
  <c r="G56" i="3"/>
  <c r="G55" i="3"/>
  <c r="G54" i="3"/>
  <c r="G53" i="3"/>
  <c r="G52" i="3"/>
  <c r="G51" i="3"/>
  <c r="G50" i="3"/>
  <c r="G47" i="3"/>
  <c r="G46" i="3"/>
  <c r="G45" i="3"/>
  <c r="G44" i="3"/>
  <c r="G43" i="3"/>
  <c r="G42" i="3"/>
  <c r="G41" i="3"/>
  <c r="G40" i="3"/>
  <c r="G39" i="3"/>
  <c r="G36" i="3"/>
  <c r="G35" i="3"/>
  <c r="G34" i="3"/>
  <c r="G33" i="3"/>
  <c r="G32" i="3"/>
  <c r="G31" i="3"/>
  <c r="G30" i="3"/>
  <c r="G29" i="3"/>
  <c r="G28" i="3"/>
  <c r="G27" i="3"/>
  <c r="G26" i="3"/>
  <c r="G25" i="3"/>
  <c r="G21" i="3"/>
  <c r="G19" i="3"/>
  <c r="G18" i="3"/>
  <c r="H18" i="3" s="1"/>
  <c r="G1298" i="5" l="1"/>
  <c r="G1299" i="5"/>
  <c r="G1065" i="5"/>
  <c r="G1064" i="5"/>
  <c r="G1063" i="5"/>
  <c r="G1062" i="5"/>
  <c r="G1059" i="5"/>
  <c r="G1058" i="5"/>
  <c r="G1057" i="5"/>
  <c r="G1056" i="5"/>
  <c r="G1060" i="5" l="1"/>
  <c r="G172" i="3" s="1"/>
  <c r="G1300" i="5"/>
  <c r="G230" i="3" s="1"/>
  <c r="B44" i="6"/>
  <c r="B42" i="6"/>
  <c r="B27" i="7"/>
  <c r="B26" i="7"/>
  <c r="G227" i="3"/>
  <c r="H227" i="3" s="1"/>
  <c r="G224" i="3"/>
  <c r="H224" i="3" s="1"/>
  <c r="H217" i="3"/>
  <c r="H216" i="3"/>
  <c r="H215" i="3"/>
  <c r="H213" i="3"/>
  <c r="H226" i="3"/>
  <c r="H225" i="3"/>
  <c r="H223" i="3"/>
  <c r="H222" i="3"/>
  <c r="H221" i="3"/>
  <c r="H218" i="3"/>
  <c r="H214" i="3"/>
  <c r="G183" i="3"/>
  <c r="G182" i="3"/>
  <c r="G181" i="3"/>
  <c r="G180" i="3"/>
  <c r="G179" i="3"/>
  <c r="G178" i="3"/>
  <c r="G173" i="3"/>
  <c r="H228" i="3" l="1"/>
  <c r="H219" i="3"/>
  <c r="G23" i="5"/>
  <c r="G22" i="5"/>
  <c r="D44" i="6" l="1"/>
  <c r="C27" i="7"/>
  <c r="D42" i="6"/>
  <c r="C26" i="7"/>
  <c r="G24" i="5"/>
  <c r="G17" i="3" s="1"/>
  <c r="F927" i="4"/>
  <c r="F926" i="4"/>
  <c r="F925" i="4"/>
  <c r="F922" i="4"/>
  <c r="F921" i="4"/>
  <c r="F920" i="4"/>
  <c r="F919" i="4"/>
  <c r="F918" i="4"/>
  <c r="F917" i="4"/>
  <c r="F916" i="4"/>
  <c r="F915" i="4"/>
  <c r="F914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1" i="4"/>
  <c r="F880" i="4"/>
  <c r="F879" i="4"/>
  <c r="F876" i="4"/>
  <c r="F875" i="4"/>
  <c r="F874" i="4"/>
  <c r="F873" i="4"/>
  <c r="F872" i="4"/>
  <c r="F871" i="4"/>
  <c r="F870" i="4"/>
  <c r="F869" i="4"/>
  <c r="F868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5" i="4"/>
  <c r="F834" i="4"/>
  <c r="F833" i="4"/>
  <c r="F830" i="4"/>
  <c r="F829" i="4"/>
  <c r="F828" i="4"/>
  <c r="F827" i="4"/>
  <c r="F826" i="4"/>
  <c r="F825" i="4"/>
  <c r="F824" i="4"/>
  <c r="F823" i="4"/>
  <c r="F822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68" i="4"/>
  <c r="F767" i="4"/>
  <c r="F766" i="4"/>
  <c r="F765" i="4"/>
  <c r="F764" i="4"/>
  <c r="F763" i="4"/>
  <c r="F762" i="4"/>
  <c r="F761" i="4"/>
  <c r="P42" i="6" l="1"/>
  <c r="N42" i="6"/>
  <c r="P44" i="6"/>
  <c r="L44" i="6"/>
  <c r="N44" i="6"/>
  <c r="F928" i="4"/>
  <c r="F912" i="4"/>
  <c r="F882" i="4"/>
  <c r="F923" i="4"/>
  <c r="F866" i="4"/>
  <c r="F877" i="4"/>
  <c r="F769" i="4"/>
  <c r="F820" i="4"/>
  <c r="F831" i="4"/>
  <c r="F836" i="4"/>
  <c r="D929" i="4" l="1"/>
  <c r="D883" i="4"/>
  <c r="D837" i="4"/>
  <c r="E754" i="4" l="1"/>
  <c r="E753" i="4"/>
  <c r="E748" i="4"/>
  <c r="E747" i="4"/>
  <c r="E746" i="4"/>
  <c r="E745" i="4"/>
  <c r="E744" i="4"/>
  <c r="E743" i="4"/>
  <c r="E742" i="4"/>
  <c r="E741" i="4"/>
  <c r="E740" i="4"/>
  <c r="E739" i="4"/>
  <c r="E755" i="4" l="1"/>
  <c r="E749" i="4"/>
  <c r="E737" i="4" s="1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47" i="4" l="1"/>
  <c r="E330" i="4" s="1"/>
  <c r="B46" i="6" l="1"/>
  <c r="B40" i="6"/>
  <c r="B38" i="6"/>
  <c r="B36" i="6"/>
  <c r="B34" i="6"/>
  <c r="B32" i="6"/>
  <c r="B30" i="6"/>
  <c r="B28" i="6"/>
  <c r="B26" i="6"/>
  <c r="B24" i="6"/>
  <c r="B22" i="6"/>
  <c r="B20" i="6"/>
  <c r="B18" i="6"/>
  <c r="B16" i="6"/>
  <c r="B25" i="7" l="1"/>
  <c r="H210" i="3"/>
  <c r="H209" i="3"/>
  <c r="H208" i="3"/>
  <c r="H211" i="3" l="1"/>
  <c r="B28" i="7"/>
  <c r="B24" i="7"/>
  <c r="B23" i="7"/>
  <c r="B22" i="7"/>
  <c r="B21" i="7"/>
  <c r="B20" i="7"/>
  <c r="B19" i="7"/>
  <c r="B18" i="7"/>
  <c r="B17" i="7"/>
  <c r="B16" i="7"/>
  <c r="B15" i="7"/>
  <c r="B14" i="7"/>
  <c r="B13" i="7"/>
  <c r="D40" i="6" l="1"/>
  <c r="C25" i="7"/>
  <c r="H110" i="3"/>
  <c r="P40" i="6" l="1"/>
  <c r="N40" i="6"/>
  <c r="L40" i="6"/>
  <c r="H230" i="3"/>
  <c r="H231" i="3" s="1"/>
  <c r="C28" i="7" s="1"/>
  <c r="D46" i="6" l="1"/>
  <c r="P46" i="6" s="1"/>
  <c r="H205" i="3"/>
  <c r="E789" i="4"/>
  <c r="E790" i="4" s="1"/>
  <c r="E785" i="4"/>
  <c r="E784" i="4"/>
  <c r="E783" i="4"/>
  <c r="E782" i="4"/>
  <c r="E781" i="4"/>
  <c r="E776" i="4"/>
  <c r="E775" i="4"/>
  <c r="E774" i="4"/>
  <c r="E773" i="4"/>
  <c r="E733" i="4"/>
  <c r="E732" i="4"/>
  <c r="E731" i="4"/>
  <c r="F724" i="4"/>
  <c r="F723" i="4"/>
  <c r="F722" i="4"/>
  <c r="F721" i="4"/>
  <c r="F720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89" i="4"/>
  <c r="F685" i="4"/>
  <c r="F684" i="4"/>
  <c r="F683" i="4"/>
  <c r="F682" i="4"/>
  <c r="F681" i="4"/>
  <c r="F676" i="4"/>
  <c r="F692" i="4"/>
  <c r="F691" i="4"/>
  <c r="F690" i="4"/>
  <c r="F688" i="4"/>
  <c r="F680" i="4"/>
  <c r="F679" i="4"/>
  <c r="F678" i="4"/>
  <c r="F677" i="4"/>
  <c r="F675" i="4"/>
  <c r="F674" i="4"/>
  <c r="F673" i="4"/>
  <c r="F672" i="4"/>
  <c r="F671" i="4"/>
  <c r="F670" i="4"/>
  <c r="F669" i="4"/>
  <c r="F668" i="4"/>
  <c r="F667" i="4"/>
  <c r="F661" i="4"/>
  <c r="F660" i="4"/>
  <c r="F659" i="4"/>
  <c r="F658" i="4"/>
  <c r="F657" i="4"/>
  <c r="F656" i="4"/>
  <c r="F655" i="4"/>
  <c r="F654" i="4"/>
  <c r="F65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50" i="4"/>
  <c r="F649" i="4"/>
  <c r="F648" i="4"/>
  <c r="F647" i="4"/>
  <c r="F646" i="4"/>
  <c r="F645" i="4"/>
  <c r="F644" i="4"/>
  <c r="F643" i="4"/>
  <c r="E617" i="4"/>
  <c r="E616" i="4"/>
  <c r="E615" i="4"/>
  <c r="E614" i="4"/>
  <c r="E613" i="4"/>
  <c r="E612" i="4"/>
  <c r="E611" i="4"/>
  <c r="E610" i="4"/>
  <c r="E609" i="4"/>
  <c r="E608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66" i="4"/>
  <c r="E565" i="4"/>
  <c r="E564" i="4"/>
  <c r="E563" i="4"/>
  <c r="E562" i="4"/>
  <c r="E561" i="4"/>
  <c r="E560" i="4"/>
  <c r="E559" i="4"/>
  <c r="E558" i="4"/>
  <c r="E557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H184" i="3"/>
  <c r="H183" i="3"/>
  <c r="H182" i="3"/>
  <c r="H181" i="3"/>
  <c r="H180" i="3"/>
  <c r="H179" i="3"/>
  <c r="H178" i="3"/>
  <c r="F718" i="4" l="1"/>
  <c r="F686" i="4"/>
  <c r="E786" i="4"/>
  <c r="E779" i="4" s="1"/>
  <c r="E777" i="4"/>
  <c r="E771" i="4" s="1"/>
  <c r="F725" i="4"/>
  <c r="E734" i="4"/>
  <c r="E729" i="4" s="1"/>
  <c r="F662" i="4"/>
  <c r="F693" i="4"/>
  <c r="F651" i="4"/>
  <c r="E555" i="4"/>
  <c r="E567" i="4"/>
  <c r="E606" i="4"/>
  <c r="E618" i="4"/>
  <c r="H185" i="3"/>
  <c r="D663" i="4" l="1"/>
  <c r="C21" i="7"/>
  <c r="D32" i="6"/>
  <c r="P32" i="6" s="1"/>
  <c r="D727" i="4"/>
  <c r="E697" i="4" s="1"/>
  <c r="E623" i="4"/>
  <c r="D695" i="4"/>
  <c r="E665" i="4" s="1"/>
  <c r="E569" i="4"/>
  <c r="E520" i="4" s="1"/>
  <c r="E620" i="4"/>
  <c r="E621" i="4" s="1"/>
  <c r="E571" i="4" s="1"/>
  <c r="H175" i="3" l="1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76" i="3" l="1"/>
  <c r="C20" i="7" l="1"/>
  <c r="D30" i="6"/>
  <c r="D397" i="4"/>
  <c r="D396" i="4"/>
  <c r="D395" i="4"/>
  <c r="D394" i="4"/>
  <c r="D393" i="4"/>
  <c r="D392" i="4"/>
  <c r="D391" i="4"/>
  <c r="D390" i="4"/>
  <c r="P30" i="6" l="1"/>
  <c r="N30" i="6"/>
  <c r="L30" i="6"/>
  <c r="D398" i="4"/>
  <c r="E388" i="4" s="1"/>
  <c r="D385" i="4"/>
  <c r="D384" i="4"/>
  <c r="D383" i="4"/>
  <c r="D382" i="4"/>
  <c r="D381" i="4"/>
  <c r="D380" i="4"/>
  <c r="D379" i="4"/>
  <c r="D378" i="4"/>
  <c r="D377" i="4"/>
  <c r="D372" i="4"/>
  <c r="D371" i="4"/>
  <c r="D370" i="4"/>
  <c r="D369" i="4"/>
  <c r="D368" i="4"/>
  <c r="D367" i="4"/>
  <c r="D366" i="4"/>
  <c r="D365" i="4"/>
  <c r="D364" i="4"/>
  <c r="D359" i="4"/>
  <c r="D358" i="4"/>
  <c r="D357" i="4"/>
  <c r="D356" i="4"/>
  <c r="D355" i="4"/>
  <c r="D354" i="4"/>
  <c r="D353" i="4"/>
  <c r="D352" i="4"/>
  <c r="D351" i="4"/>
  <c r="H52" i="3"/>
  <c r="F314" i="4"/>
  <c r="F313" i="4"/>
  <c r="F312" i="4"/>
  <c r="F311" i="4"/>
  <c r="F307" i="4"/>
  <c r="F306" i="4"/>
  <c r="F305" i="4"/>
  <c r="F304" i="4"/>
  <c r="F300" i="4"/>
  <c r="F299" i="4"/>
  <c r="F298" i="4"/>
  <c r="F297" i="4"/>
  <c r="F296" i="4"/>
  <c r="F295" i="4"/>
  <c r="F291" i="4"/>
  <c r="F290" i="4"/>
  <c r="F289" i="4"/>
  <c r="F288" i="4"/>
  <c r="F287" i="4"/>
  <c r="F283" i="4"/>
  <c r="F282" i="4"/>
  <c r="F281" i="4"/>
  <c r="F280" i="4"/>
  <c r="F279" i="4"/>
  <c r="F275" i="4"/>
  <c r="F274" i="4"/>
  <c r="F273" i="4"/>
  <c r="F272" i="4"/>
  <c r="F271" i="4"/>
  <c r="F270" i="4"/>
  <c r="F269" i="4"/>
  <c r="F268" i="4"/>
  <c r="F267" i="4"/>
  <c r="D386" i="4" l="1"/>
  <c r="E375" i="4" s="1"/>
  <c r="D373" i="4"/>
  <c r="E362" i="4" s="1"/>
  <c r="D360" i="4"/>
  <c r="E349" i="4" s="1"/>
  <c r="F292" i="4"/>
  <c r="F284" i="4"/>
  <c r="F276" i="4"/>
  <c r="F301" i="4"/>
  <c r="F308" i="4"/>
  <c r="F315" i="4"/>
  <c r="I27" i="8"/>
  <c r="I20" i="8" s="1"/>
  <c r="I30" i="8" s="1"/>
  <c r="F316" i="4" l="1"/>
  <c r="E264" i="4" s="1"/>
  <c r="G123" i="5"/>
  <c r="G122" i="5"/>
  <c r="G121" i="5"/>
  <c r="G120" i="5"/>
  <c r="G119" i="5"/>
  <c r="G118" i="5"/>
  <c r="G117" i="5"/>
  <c r="G116" i="5"/>
  <c r="G114" i="5"/>
  <c r="G113" i="5"/>
  <c r="G115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24" i="5" l="1"/>
  <c r="G20" i="3" s="1"/>
  <c r="H20" i="3" s="1"/>
  <c r="G157" i="5"/>
  <c r="G22" i="3" s="1"/>
  <c r="G19" i="5"/>
  <c r="G18" i="5"/>
  <c r="G17" i="5"/>
  <c r="G16" i="5"/>
  <c r="G15" i="5"/>
  <c r="G14" i="5"/>
  <c r="G13" i="5"/>
  <c r="G20" i="5" l="1"/>
  <c r="G16" i="3" s="1"/>
  <c r="G457" i="5"/>
  <c r="G460" i="5"/>
  <c r="G459" i="5"/>
  <c r="G458" i="5"/>
  <c r="G456" i="5"/>
  <c r="G455" i="5"/>
  <c r="G454" i="5"/>
  <c r="G461" i="5" l="1"/>
  <c r="H75" i="3"/>
  <c r="H74" i="3"/>
  <c r="G451" i="5"/>
  <c r="G450" i="5"/>
  <c r="G449" i="5"/>
  <c r="G448" i="5"/>
  <c r="G447" i="5"/>
  <c r="G446" i="5"/>
  <c r="G440" i="5"/>
  <c r="G441" i="5"/>
  <c r="G443" i="5"/>
  <c r="G442" i="5"/>
  <c r="H70" i="3"/>
  <c r="G439" i="5"/>
  <c r="G438" i="5"/>
  <c r="G420" i="5"/>
  <c r="G419" i="5"/>
  <c r="G427" i="5"/>
  <c r="G426" i="5"/>
  <c r="G425" i="5"/>
  <c r="G424" i="5"/>
  <c r="G423" i="5"/>
  <c r="H76" i="3"/>
  <c r="G418" i="5"/>
  <c r="G417" i="5"/>
  <c r="G416" i="5"/>
  <c r="G415" i="5"/>
  <c r="G414" i="5"/>
  <c r="G73" i="3" l="1"/>
  <c r="H73" i="3" s="1"/>
  <c r="G444" i="5"/>
  <c r="G452" i="5"/>
  <c r="G421" i="5"/>
  <c r="G428" i="5"/>
  <c r="G72" i="3" l="1"/>
  <c r="H72" i="3" s="1"/>
  <c r="G69" i="3"/>
  <c r="H69" i="3" s="1"/>
  <c r="G71" i="3"/>
  <c r="H71" i="3" s="1"/>
  <c r="G68" i="3"/>
  <c r="H68" i="3" s="1"/>
  <c r="H64" i="3"/>
  <c r="H63" i="3"/>
  <c r="H62" i="3"/>
  <c r="H203" i="3"/>
  <c r="H61" i="3"/>
  <c r="H114" i="3" l="1"/>
  <c r="H119" i="3"/>
  <c r="H118" i="3"/>
  <c r="H117" i="3"/>
  <c r="H116" i="3"/>
  <c r="H115" i="3"/>
  <c r="H113" i="3"/>
  <c r="H102" i="3" l="1"/>
  <c r="H105" i="3"/>
  <c r="H104" i="3"/>
  <c r="H103" i="3"/>
  <c r="H106" i="3"/>
  <c r="H109" i="3"/>
  <c r="H108" i="3"/>
  <c r="H107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F253" i="4"/>
  <c r="F246" i="4"/>
  <c r="F241" i="4"/>
  <c r="F260" i="4"/>
  <c r="F259" i="4"/>
  <c r="F258" i="4"/>
  <c r="F257" i="4"/>
  <c r="F252" i="4"/>
  <c r="F251" i="4"/>
  <c r="F250" i="4"/>
  <c r="F245" i="4"/>
  <c r="F244" i="4"/>
  <c r="F243" i="4"/>
  <c r="F242" i="4"/>
  <c r="F237" i="4"/>
  <c r="F236" i="4"/>
  <c r="F235" i="4"/>
  <c r="F234" i="4"/>
  <c r="F233" i="4"/>
  <c r="F229" i="4"/>
  <c r="F228" i="4"/>
  <c r="F227" i="4"/>
  <c r="F226" i="4"/>
  <c r="F225" i="4"/>
  <c r="F221" i="4"/>
  <c r="F220" i="4"/>
  <c r="F219" i="4"/>
  <c r="F218" i="4"/>
  <c r="F217" i="4"/>
  <c r="F216" i="4"/>
  <c r="F215" i="4"/>
  <c r="F214" i="4"/>
  <c r="F213" i="4"/>
  <c r="F238" i="4" l="1"/>
  <c r="F230" i="4"/>
  <c r="F254" i="4"/>
  <c r="F261" i="4"/>
  <c r="F247" i="4"/>
  <c r="F222" i="4"/>
  <c r="F262" i="4" l="1"/>
  <c r="E210" i="4" s="1"/>
  <c r="G182" i="4" l="1"/>
  <c r="G181" i="4"/>
  <c r="G180" i="4"/>
  <c r="G179" i="4"/>
  <c r="G178" i="4"/>
  <c r="G177" i="4"/>
  <c r="G175" i="4"/>
  <c r="G176" i="4"/>
  <c r="G174" i="4"/>
  <c r="G173" i="4"/>
  <c r="G172" i="4"/>
  <c r="G183" i="4" l="1"/>
  <c r="G200" i="4"/>
  <c r="G201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64" i="4"/>
  <c r="G163" i="4"/>
  <c r="G162" i="4"/>
  <c r="G161" i="4"/>
  <c r="G160" i="4"/>
  <c r="G159" i="4"/>
  <c r="G158" i="4"/>
  <c r="G157" i="4"/>
  <c r="G156" i="4"/>
  <c r="G155" i="4"/>
  <c r="G151" i="4"/>
  <c r="G150" i="4"/>
  <c r="G149" i="4"/>
  <c r="G148" i="4"/>
  <c r="G147" i="4"/>
  <c r="G146" i="4"/>
  <c r="G145" i="4"/>
  <c r="G144" i="4"/>
  <c r="G143" i="4"/>
  <c r="G142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16" i="4"/>
  <c r="G115" i="4"/>
  <c r="G114" i="4"/>
  <c r="G113" i="4"/>
  <c r="G112" i="4"/>
  <c r="G111" i="4"/>
  <c r="G110" i="4"/>
  <c r="G109" i="4"/>
  <c r="H47" i="3"/>
  <c r="H46" i="3"/>
  <c r="H45" i="3"/>
  <c r="H44" i="3"/>
  <c r="H43" i="3"/>
  <c r="H42" i="3"/>
  <c r="H41" i="3"/>
  <c r="H40" i="3"/>
  <c r="H39" i="3"/>
  <c r="H48" i="3" l="1"/>
  <c r="G152" i="4"/>
  <c r="G117" i="4"/>
  <c r="E107" i="4" s="1"/>
  <c r="G202" i="4"/>
  <c r="G203" i="4" s="1"/>
  <c r="G140" i="4"/>
  <c r="G165" i="4"/>
  <c r="H35" i="3"/>
  <c r="H200" i="3"/>
  <c r="H199" i="3"/>
  <c r="H198" i="3"/>
  <c r="H197" i="3"/>
  <c r="H196" i="3"/>
  <c r="H195" i="3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104" i="4" l="1"/>
  <c r="E88" i="4" s="1"/>
  <c r="H201" i="3"/>
  <c r="G166" i="4"/>
  <c r="E119" i="4" s="1"/>
  <c r="C23" i="7" l="1"/>
  <c r="D36" i="6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6" i="4"/>
  <c r="G57" i="4"/>
  <c r="G55" i="4"/>
  <c r="G54" i="4"/>
  <c r="E48" i="4"/>
  <c r="E47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5" i="4"/>
  <c r="F24" i="4"/>
  <c r="H34" i="3"/>
  <c r="H36" i="3"/>
  <c r="H33" i="3"/>
  <c r="H30" i="3"/>
  <c r="H29" i="3"/>
  <c r="N36" i="6" l="1"/>
  <c r="L36" i="6"/>
  <c r="J36" i="6"/>
  <c r="E49" i="4"/>
  <c r="G80" i="4"/>
  <c r="E52" i="4" s="1"/>
  <c r="F43" i="4"/>
  <c r="E28" i="4" s="1"/>
  <c r="H328" i="4"/>
  <c r="F26" i="4"/>
  <c r="H400" i="4"/>
  <c r="H735" i="4"/>
  <c r="H204" i="3"/>
  <c r="H206" i="3" s="1"/>
  <c r="H192" i="3"/>
  <c r="H191" i="3"/>
  <c r="H190" i="3"/>
  <c r="H189" i="3"/>
  <c r="H188" i="3"/>
  <c r="H187" i="3"/>
  <c r="H65" i="3"/>
  <c r="C24" i="7" l="1"/>
  <c r="D38" i="6"/>
  <c r="H193" i="3"/>
  <c r="H123" i="3"/>
  <c r="C22" i="7" l="1"/>
  <c r="D34" i="6"/>
  <c r="L38" i="6"/>
  <c r="N38" i="6"/>
  <c r="H124" i="3"/>
  <c r="H122" i="3"/>
  <c r="H121" i="3"/>
  <c r="H120" i="3"/>
  <c r="H112" i="3"/>
  <c r="H81" i="3"/>
  <c r="H77" i="3"/>
  <c r="H78" i="3" s="1"/>
  <c r="H58" i="3"/>
  <c r="H55" i="3"/>
  <c r="H54" i="3"/>
  <c r="H53" i="3"/>
  <c r="C18" i="7" l="1"/>
  <c r="D26" i="6"/>
  <c r="J34" i="6"/>
  <c r="L34" i="6"/>
  <c r="N34" i="6"/>
  <c r="H125" i="3"/>
  <c r="H66" i="3"/>
  <c r="H57" i="3"/>
  <c r="H51" i="3"/>
  <c r="H56" i="3"/>
  <c r="H50" i="3"/>
  <c r="H31" i="3"/>
  <c r="H32" i="3"/>
  <c r="H28" i="3"/>
  <c r="H27" i="3"/>
  <c r="H26" i="3"/>
  <c r="H25" i="3"/>
  <c r="H19" i="3"/>
  <c r="H59" i="3" l="1"/>
  <c r="C19" i="7"/>
  <c r="D28" i="6"/>
  <c r="J26" i="6"/>
  <c r="N26" i="6"/>
  <c r="L26" i="6"/>
  <c r="C17" i="7"/>
  <c r="D24" i="6"/>
  <c r="H37" i="3"/>
  <c r="H22" i="3"/>
  <c r="H21" i="3"/>
  <c r="H17" i="3"/>
  <c r="H16" i="3"/>
  <c r="C14" i="7" l="1"/>
  <c r="D18" i="6"/>
  <c r="C16" i="7"/>
  <c r="D22" i="6"/>
  <c r="N28" i="6"/>
  <c r="J28" i="6"/>
  <c r="H28" i="6"/>
  <c r="L28" i="6"/>
  <c r="C15" i="7"/>
  <c r="D20" i="6"/>
  <c r="J24" i="6"/>
  <c r="L24" i="6"/>
  <c r="N24" i="6"/>
  <c r="H23" i="3"/>
  <c r="H232" i="3" s="1"/>
  <c r="N22" i="6" l="1"/>
  <c r="M50" i="6" s="1"/>
  <c r="P22" i="6"/>
  <c r="O50" i="6" s="1"/>
  <c r="L22" i="6"/>
  <c r="K50" i="6" s="1"/>
  <c r="H18" i="6"/>
  <c r="F18" i="6"/>
  <c r="D16" i="6"/>
  <c r="G12" i="3"/>
  <c r="J20" i="6"/>
  <c r="I50" i="6" s="1"/>
  <c r="H20" i="6"/>
  <c r="C13" i="7"/>
  <c r="F16" i="6" l="1"/>
  <c r="D48" i="6"/>
  <c r="G50" i="6"/>
  <c r="C30" i="7"/>
  <c r="O49" i="6" l="1"/>
  <c r="C44" i="6"/>
  <c r="C42" i="6"/>
  <c r="D25" i="7"/>
  <c r="D26" i="7"/>
  <c r="D27" i="7"/>
  <c r="C16" i="6"/>
  <c r="C24" i="6"/>
  <c r="C26" i="6"/>
  <c r="C38" i="6"/>
  <c r="C30" i="6"/>
  <c r="C46" i="6"/>
  <c r="C28" i="6"/>
  <c r="C32" i="6"/>
  <c r="C20" i="6"/>
  <c r="C18" i="6"/>
  <c r="C40" i="6"/>
  <c r="C22" i="6"/>
  <c r="C36" i="6"/>
  <c r="C34" i="6"/>
  <c r="K49" i="6"/>
  <c r="E50" i="6"/>
  <c r="E49" i="6" s="1"/>
  <c r="E52" i="6"/>
  <c r="E51" i="6" s="1"/>
  <c r="G49" i="6"/>
  <c r="M49" i="6"/>
  <c r="I49" i="6"/>
  <c r="D13" i="7"/>
  <c r="D28" i="7"/>
  <c r="D21" i="7"/>
  <c r="D20" i="7"/>
  <c r="D23" i="7"/>
  <c r="D24" i="7"/>
  <c r="D22" i="7"/>
  <c r="D18" i="7"/>
  <c r="D17" i="7"/>
  <c r="D19" i="7"/>
  <c r="D16" i="7"/>
  <c r="D15" i="7"/>
  <c r="D14" i="7"/>
  <c r="G52" i="6" l="1"/>
  <c r="G51" i="6" s="1"/>
  <c r="C48" i="6"/>
  <c r="I52" i="6" l="1"/>
  <c r="K52" i="6" s="1"/>
  <c r="I51" i="6" l="1"/>
  <c r="K51" i="6"/>
  <c r="M52" i="6"/>
  <c r="M51" i="6" l="1"/>
  <c r="O52" i="6"/>
  <c r="O51" i="6" s="1"/>
</calcChain>
</file>

<file path=xl/sharedStrings.xml><?xml version="1.0" encoding="utf-8"?>
<sst xmlns="http://schemas.openxmlformats.org/spreadsheetml/2006/main" count="8567" uniqueCount="2678">
  <si>
    <t>1.1</t>
  </si>
  <si>
    <t>2.2</t>
  </si>
  <si>
    <t>3.3</t>
  </si>
  <si>
    <t>4.4</t>
  </si>
  <si>
    <t>1.2</t>
  </si>
  <si>
    <t>1.3</t>
  </si>
  <si>
    <t>1.4</t>
  </si>
  <si>
    <t>1.6</t>
  </si>
  <si>
    <t>1.7</t>
  </si>
  <si>
    <t>1.5</t>
  </si>
  <si>
    <t xml:space="preserve"> INSTALACAO PROVISORIA AGUA-RESERVAT.C/REDE ALIMENT</t>
  </si>
  <si>
    <t>ITEM</t>
  </si>
  <si>
    <t>CODIGO</t>
  </si>
  <si>
    <t>SERVIÇOS PRELIMINARES</t>
  </si>
  <si>
    <t>DESCRIÇÃO</t>
  </si>
  <si>
    <t>UNID</t>
  </si>
  <si>
    <t>QUANT</t>
  </si>
  <si>
    <t>VALOR UNIT.</t>
  </si>
  <si>
    <t>VALOR UNIT.C/BDI</t>
  </si>
  <si>
    <t>VALOR TOTAL</t>
  </si>
  <si>
    <t>VALOR DO ITEM</t>
  </si>
  <si>
    <t>PLACA DE OBRA (PARA CONSTRUCAO CIVIL) EM CHAPA GALVANIZADA *N. 22*, ADESIVADA, DE *2,0 X 1,125* M</t>
  </si>
  <si>
    <t>98524</t>
  </si>
  <si>
    <t>LIMPEZA MANUAL DE VEGETAÇÃO EM TERRENO COM ENXADA.AF_05/2018</t>
  </si>
  <si>
    <t>M2</t>
  </si>
  <si>
    <t>93207</t>
  </si>
  <si>
    <t>EXECUÇÃO DE ESCRITÓRIO EM CANTEIRO DE OBRA EM CHAPA DE MADEIRA COMPENSADA, NÃO INCLUSO MOBILIÁRIO E EQUIPAMENTOS. AF_02/2016</t>
  </si>
  <si>
    <t>COMP.</t>
  </si>
  <si>
    <t>ENTRADA PROVISORIA DE ENERGIA ELETRICA AEREA TRIFASICA 40A EM POSTE MADEIRA</t>
  </si>
  <si>
    <t>98458</t>
  </si>
  <si>
    <t>TAPUME COM COMPENSADO DE MADEIRA. AF_05/2018</t>
  </si>
  <si>
    <t>99059</t>
  </si>
  <si>
    <t>LOCACAO CONVENCIONAL DE OBRA, UTILIZANDO GABARITO DE TÁBUAS CORRIDAS PONTALETADAS A CADA 2,00M -  2 UTILIZAÇÕES. AF_10/2018</t>
  </si>
  <si>
    <t>M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</si>
  <si>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</si>
  <si>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</si>
  <si>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</si>
  <si>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</si>
  <si>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</si>
  <si>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</si>
  <si>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</si>
  <si>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</si>
  <si>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</si>
  <si>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</si>
  <si>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96523</t>
  </si>
  <si>
    <t>ESCAVAÇÃO MANUAL PARA BLOCO DE COROAMENTO OU SAPATA, COM PREVISÃO DE FÔRMA. AF_06/2017</t>
  </si>
  <si>
    <t>M3</t>
  </si>
  <si>
    <t>96527</t>
  </si>
  <si>
    <t>ESCAVAÇÃO MANUAL DE VALA PARA VIGA BALDRAME, COM PREVISÃO DE FÔRMA. AF_06/2017</t>
  </si>
  <si>
    <t>96619</t>
  </si>
  <si>
    <t>LASTRO DE CONCRETO MAGRO, APLICADO EM BLOCOS DE COROAMENTO OU SAPATAS, ESPESSURA DE 5 CM. AF_08/2017</t>
  </si>
  <si>
    <t>96546</t>
  </si>
  <si>
    <t>ARMAÇÃO DE BLOCO, VIGA BALDRAME OU SAPATA UTILIZANDO AÇO CA-50 DE 10 MM - MONTAGEM. AF_06/2017</t>
  </si>
  <si>
    <t>KG</t>
  </si>
  <si>
    <t>96555</t>
  </si>
  <si>
    <t>CONCRETAGEM DE BLOCOS DE COROAMENTO E VIGAS BALDRAME, FCK 30 MPA, COM USO DE JERICA  LANÇAMENTO, ADENSAMENTO E ACABAMENTO. AF_06/2017</t>
  </si>
  <si>
    <t>96545</t>
  </si>
  <si>
    <t>ARMAÇÃO DE BLOCO, VIGA BALDRAME OU SAPATA UTILIZANDO AÇO CA-50 DE 8 MM - MONTAGEM. AF_06/2017</t>
  </si>
  <si>
    <t>96543</t>
  </si>
  <si>
    <t>ARMAÇÃO DE BLOCO, VIGA BALDRAME E SAPATA UTILIZANDO AÇO CA-60 DE 5 MM - MONTAGEM. AF_06/2017</t>
  </si>
  <si>
    <t>INFRA ESTRUTURA</t>
  </si>
  <si>
    <t>SUPER ESTRUTURA</t>
  </si>
  <si>
    <t>3.1</t>
  </si>
  <si>
    <t>3.2</t>
  </si>
  <si>
    <t>3.4</t>
  </si>
  <si>
    <t>3.5</t>
  </si>
  <si>
    <t>3.6</t>
  </si>
  <si>
    <t>3.7</t>
  </si>
  <si>
    <t>3.8</t>
  </si>
  <si>
    <t>94965</t>
  </si>
  <si>
    <t>CONCRETO FCK = 25MPA, TRAÇO 1:2,3:2,7 (CIMENTO/ AREIA MÉDIA/ BRITA 1)  - PREPARO MECÂNICO COM BETONEIRA 400 L. AF_07/2016</t>
  </si>
  <si>
    <t>92873</t>
  </si>
  <si>
    <t>LANÇAMENTO COM USO DE BALDES, ADENSAMENTO E ACABAMENTO DE CONCRETO EM ESTRUTURAS. AF_12/2015</t>
  </si>
  <si>
    <t>3.9</t>
  </si>
  <si>
    <t>4.1</t>
  </si>
  <si>
    <t>95240</t>
  </si>
  <si>
    <t>LASTRO DE CONCRETO MAGRO, APLICADO EM PISOS OU RADIERS, ESPESSURA DE 3 CM. AF_07/2016</t>
  </si>
  <si>
    <t>94994</t>
  </si>
  <si>
    <t>EXECUÇÃO DE PASSEIO (CALÇADA) OU PISO DE CONCRETO COM CONCRETO MOLDADO IN LOCO, FEITO EM OBRA, ACABAMENTO CONVENCIONAL, ESPESSURA 8 CM, ARMADO. AF_07/2016</t>
  </si>
  <si>
    <t>97097</t>
  </si>
  <si>
    <t>ACABAMENTO POLIDO PARA PISO DE CONCRETO ARMADO DE ALTA RESISTÊNCIA. AF_09/2017</t>
  </si>
  <si>
    <t>4.2</t>
  </si>
  <si>
    <t>4.3</t>
  </si>
  <si>
    <t>CJ</t>
  </si>
  <si>
    <t>EQUIPAMENTO COMPLETO P/ QUADRA DE ESPORTES</t>
  </si>
  <si>
    <t>87478</t>
  </si>
  <si>
    <t>ALVENARIA DE VEDAÇÃO DE BLOCOS CERÂMICOS FURADOS NA VERTICAL DE 9X19X39CM (ESPESSURA 9CM) DE PAREDES COM ÁREA LÍQUIDA MAIOR OU IGUAL A 6M² SEM VÃOS E ARGAMASSA DE ASSENTAMENTO COM PREPARO MANUAL. AF_06/2014</t>
  </si>
  <si>
    <t>87878</t>
  </si>
  <si>
    <t>CHAPISCO APLICADO EM ALVENARIAS E ESTRUTURAS DE CONCRETO INTERNAS, COM COLHER DE PEDREIRO.  ARGAMASSA TRAÇO 1:3 COM PREPARO MANUAL. AF_06/2014</t>
  </si>
  <si>
    <t>87530</t>
  </si>
  <si>
    <t>MASSA ÚNICA, PARA RECEBIMENTO DE PINTURA, EM ARGAMASSA TRAÇO 1:2:8, PREPARO MANUAL, APLICADA MANUALMENTE EM FACES INTERNAS DE PAREDES, ESPESSURA DE 20MM, COM EXECUÇÃO DE TALISCAS. AF_06/2014</t>
  </si>
  <si>
    <t>74244/1</t>
  </si>
  <si>
    <t>ALAMBRADO PARA QUADRA POLIESPORTIVA, ESTRUTURADO POR TUBOS DE ACO GALVANIZADO, COM COSTURA, DIN 2440, DIAMETRO 2", COM TELA DE ARAME GALVANIZADO, FIO 14 BWG E MALHA QUADRADA 5X5CM</t>
  </si>
  <si>
    <t>PORTAO DE ABRIR EM GRADIL DE METALON REDONDO DE 3/4"  VERTICAL, COM REQUADRO, ACABAMENTO NATURAL - COMPLETO</t>
  </si>
  <si>
    <t xml:space="preserve">M2    </t>
  </si>
  <si>
    <t>100749</t>
  </si>
  <si>
    <t>PINTURA COM TINTA ALQUÍDICA DE ACABAMENTO (ESMALTE SINTÉTICO FOSCO) PULVERIZADA SOBRE SUPERFÍCIES METÁLICAS (EXCETO PERFIL) EXECUTADO EM OBRA (POR DEMÃO). AF_01/2020</t>
  </si>
  <si>
    <t>4.6</t>
  </si>
  <si>
    <t>4.7</t>
  </si>
  <si>
    <t>94990</t>
  </si>
  <si>
    <t>EXECUÇÃO DE PASSEIO (CALÇADA) OU PISO DE CONCRETO COM CONCRETO MOLDADO IN LOCO, FEITO EM OBRA, ACABAMENTO CONVENCIONAL, NÃO ARMADO. AF_07/2016</t>
  </si>
  <si>
    <t>5.1</t>
  </si>
  <si>
    <t>COBERTURA</t>
  </si>
  <si>
    <t>6.1</t>
  </si>
  <si>
    <t>94213</t>
  </si>
  <si>
    <t>TELHAMENTO COM TELHA DE AÇO/ALUMÍNIO E = 0,5 MM, COM ATÉ 2 ÁGUAS, INCLUSO IÇAMENTO. AF_07/2019</t>
  </si>
  <si>
    <t>6.2</t>
  </si>
  <si>
    <t>6.3</t>
  </si>
  <si>
    <t>6.4</t>
  </si>
  <si>
    <t>6.5</t>
  </si>
  <si>
    <t>94229</t>
  </si>
  <si>
    <t>CALHA EM CHAPA DE AÇO GALVANIZADO NÚMERO 24, DESENVOLVIMENTO DE 100 CM, INCLUSO TRANSPORTE VERTICAL. AF_07/2019</t>
  </si>
  <si>
    <t>INSTALAÇÕES HIDROSSANITÁRIAS</t>
  </si>
  <si>
    <t>6.6</t>
  </si>
  <si>
    <t>7.1</t>
  </si>
  <si>
    <t>PISO E FORRO</t>
  </si>
  <si>
    <t>5.2</t>
  </si>
  <si>
    <t>UN</t>
  </si>
  <si>
    <t>100860</t>
  </si>
  <si>
    <t>CHUVEIRO ELÉTRICO COMUM CORPO PLÁSTICO, TIPO DUCHA  FORNECIMENTO E INSTALAÇÃO. AF_01/2020</t>
  </si>
  <si>
    <t>100849</t>
  </si>
  <si>
    <t>ASSENTO SANITÁRIO CONVENCIONAL - FORNECIMENTO E INSTALACAO. AF_01/2020</t>
  </si>
  <si>
    <t xml:space="preserve">UN    </t>
  </si>
  <si>
    <t>7.2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</si>
  <si>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</si>
  <si>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</si>
  <si>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</si>
  <si>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</si>
  <si>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</si>
  <si>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</si>
  <si>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</si>
  <si>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</si>
  <si>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</si>
  <si>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</si>
  <si>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</si>
  <si>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PAREDE E REVESTIMENTO</t>
  </si>
  <si>
    <t>10.1</t>
  </si>
  <si>
    <t>10.2</t>
  </si>
  <si>
    <t>10.3</t>
  </si>
  <si>
    <t>87531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</si>
  <si>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</si>
  <si>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87269</t>
  </si>
  <si>
    <t>REVESTIMENTO CERÂMICO PARA PAREDES INTERNAS COM PLACAS TIPO ESMALTADA EXTRA DE DIMENSÕES 25X35 CM APLICADAS EM AMBIENTES DE ÁREA MAIOR QUE 5 M² NA ALTURA INTEIRA DAS PAREDES. AF_06/2014</t>
  </si>
  <si>
    <t>COBOGÓ DE CIMENTO 20X20X10CM</t>
  </si>
  <si>
    <t>060043</t>
  </si>
  <si>
    <t>10.4</t>
  </si>
  <si>
    <t>10.5</t>
  </si>
  <si>
    <t>10.6</t>
  </si>
  <si>
    <t xml:space="preserve">ARQUIBANCADA </t>
  </si>
  <si>
    <t>11.1</t>
  </si>
  <si>
    <t>PORTAS E ESQUADRIAS</t>
  </si>
  <si>
    <t>11.2</t>
  </si>
  <si>
    <t>VALOR TOTAL DA OBRA</t>
  </si>
  <si>
    <t>5.3</t>
  </si>
  <si>
    <t>FABRICAÇÃO, MONTAGEM E DESMONTAGEM DE FÔRMA PARA VIGA BALDRAME, EM MADEIRA SERRADA, E=25 MM, 4 UTILIZAÇÕES. AF_06/2017</t>
  </si>
  <si>
    <t>96536</t>
  </si>
  <si>
    <t>96534</t>
  </si>
  <si>
    <t>FABRICAÇÃO, MONTAGEM E DESMONTAGEM DE FÔRMA PARA BLOCO DE COROAMENTO, EM MADEIRA SERRADA, E=25 MM, 4 UTILIZAÇÕES. AF_06/2017</t>
  </si>
  <si>
    <t>96535</t>
  </si>
  <si>
    <t>FABRICAÇÃO, MONTAGEM E DESMONTAGEM DE FÔRMA PARA SAPATA, EM MADEIRA SERRADA, E=25 MM, 4 UTILIZAÇÕES. AF_06/2017</t>
  </si>
  <si>
    <t>2.12</t>
  </si>
  <si>
    <t>96547</t>
  </si>
  <si>
    <t>ARMAÇÃO DE BLOCO, VIGA BALDRAME OU SAPATA UTILIZANDO AÇO CA-50 DE 12,5 MM - MONTAGEM. AF_06/2017</t>
  </si>
  <si>
    <t>MEMÓRIA DE CÁLCULO</t>
  </si>
  <si>
    <t>3,00m x 2,00m</t>
  </si>
  <si>
    <t>50,37m x 31,85m</t>
  </si>
  <si>
    <t>5,00m x 4,00m</t>
  </si>
  <si>
    <t>1,00 unid</t>
  </si>
  <si>
    <t>local</t>
  </si>
  <si>
    <t>compr</t>
  </si>
  <si>
    <t>largura</t>
  </si>
  <si>
    <t>altura</t>
  </si>
  <si>
    <t>quantidade</t>
  </si>
  <si>
    <t>total</t>
  </si>
  <si>
    <t>bloco</t>
  </si>
  <si>
    <t>sapata</t>
  </si>
  <si>
    <t>V1-V16</t>
  </si>
  <si>
    <t>V2-V15</t>
  </si>
  <si>
    <t>V18</t>
  </si>
  <si>
    <t>V5-V12</t>
  </si>
  <si>
    <t>V6-V11</t>
  </si>
  <si>
    <t>V8</t>
  </si>
  <si>
    <t>V10</t>
  </si>
  <si>
    <t>V17</t>
  </si>
  <si>
    <t>V21-V22</t>
  </si>
  <si>
    <t>V23</t>
  </si>
  <si>
    <t>V24</t>
  </si>
  <si>
    <t>V19-V20</t>
  </si>
  <si>
    <t>largura(Viga +10cm)</t>
  </si>
  <si>
    <t>total do item</t>
  </si>
  <si>
    <t>(1,00m x 1,00m x 4 lados x 16 unid)</t>
  </si>
  <si>
    <t>lado</t>
  </si>
  <si>
    <t>92514</t>
  </si>
  <si>
    <t>MONTAGEM E DESMONTAGEM DE FÔRMA DE LAJE MACIÇA, PÉ-DIREITO SIMPLES, EM CHAPA DE MADEIRA COMPENSADA RESINADA, 4 UTILIZAÇÕES. AF_09/2020</t>
  </si>
  <si>
    <t>92775</t>
  </si>
  <si>
    <t>ARMAÇÃO DE PILAR OU VIGA DE UMA ESTRUTURA CONVENCIONAL DE CONCRETO ARMADO EM UMA EDIFICAÇÃO TÉRREA OU SOBRADO UTILIZANDO AÇO CA-60 DE 5,0 MM - MONTAGEM. AF_12/2015</t>
  </si>
  <si>
    <t>92778</t>
  </si>
  <si>
    <t>ARMAÇÃO DE PILAR OU VIGA DE UMA ESTRUTURA CONVENCIONAL DE CONCRETO ARMADO EM UMA EDIFICAÇÃO TÉRREA OU SOBRADO UTILIZANDO AÇO CA-50 DE 10,0 MM - MONTAGEM. AF_12/2015</t>
  </si>
  <si>
    <t>92785</t>
  </si>
  <si>
    <t>ARMAÇÃO DE LAJE DE UMA ESTRUTURA CONVENCIONAL DE CONCRETO ARMADO EM UMA EDIFICAÇÃO TÉRREA OU SOBRADO UTILIZANDO AÇO CA-50 DE 6,3 MM - MONTAGEM. AF_12/2015</t>
  </si>
  <si>
    <t>92459</t>
  </si>
  <si>
    <t>MONTAGEM E DESMONTAGEM DE FÔRMA DE VIGA, ESCORAMENTO COM GARFO DE MADEIRA, PÉ-DIREITO SIMPLES, EM CHAPA DE MADEIRA RESINADA, 6 UTILIZAÇÕES. AF_09/2020</t>
  </si>
  <si>
    <t>96556</t>
  </si>
  <si>
    <t>CONCRETAGEM DE SAPATAS, FCK 30 MPA, COM USO DE JERICA  LANÇAMENTO, ADENSAMENTO E ACABAMENTO. AF_06/2017</t>
  </si>
  <si>
    <t>92741</t>
  </si>
  <si>
    <t>CONCRETAGEM DE VIGAS E LAJES, FCK=20 MPA, PARA QUALQUER TIPO DE LAJE COM BALDES EM EDIFICAÇÃO TÉRREA, COM ÁREA MÉDIA DE LAJES MENOR OU IGUAL A 20 M² - LANÇAMENTO, ADENSAMENTO E ACABAMENTO. AF_12/2015</t>
  </si>
  <si>
    <t>cálculo</t>
  </si>
  <si>
    <t>92779</t>
  </si>
  <si>
    <t>ARMAÇÃO DE PILAR OU VIGA DE UMA ESTRUTURA CONVENCIONAL DE CONCRETO ARMADO EM UMA EDIFICAÇÃO TÉRREA OU SOBRADO UTILIZANDO AÇO CA-50 DE 12,5 MM - MONTAGEM. AF_12/2015</t>
  </si>
  <si>
    <t>COMP.01</t>
  </si>
  <si>
    <t>COMP.02</t>
  </si>
  <si>
    <t>COMP.03</t>
  </si>
  <si>
    <t>92419</t>
  </si>
  <si>
    <t>MONTAGEM E DESMONTAGEM DE FÔRMA DE PILARES RETANGULARES E ESTRUTURAS SIMILARES, PÉ-DIREITO SIMPLES, EM CHAPA DE MADEIRA COMPENSADA RESINADA, 4 UTILIZAÇÕES. AF_09/2020</t>
  </si>
  <si>
    <t>lados</t>
  </si>
  <si>
    <t>P(1,2,3,4....16)</t>
  </si>
  <si>
    <t>tamanho</t>
  </si>
  <si>
    <t>V14</t>
  </si>
  <si>
    <t>V15</t>
  </si>
  <si>
    <t>V20</t>
  </si>
  <si>
    <t>V21</t>
  </si>
  <si>
    <t>vigas - 3,60m de altura</t>
  </si>
  <si>
    <t>vigas do palco 1,50m</t>
  </si>
  <si>
    <t>subtotal</t>
  </si>
  <si>
    <t>V1,V3,V4</t>
  </si>
  <si>
    <t>V2</t>
  </si>
  <si>
    <t>V5</t>
  </si>
  <si>
    <t>V6</t>
  </si>
  <si>
    <t>V7</t>
  </si>
  <si>
    <t>vigas - percintas -altura 8.00m</t>
  </si>
  <si>
    <t>V1,V2</t>
  </si>
  <si>
    <t>V3</t>
  </si>
  <si>
    <t>V6,V7</t>
  </si>
  <si>
    <t>totoal do item</t>
  </si>
  <si>
    <t>L1,L3</t>
  </si>
  <si>
    <t>lagura</t>
  </si>
  <si>
    <t>L2,L9</t>
  </si>
  <si>
    <t>L8</t>
  </si>
  <si>
    <t>L6</t>
  </si>
  <si>
    <t>L5,L7</t>
  </si>
  <si>
    <t>laje  na altura 3,60m</t>
  </si>
  <si>
    <t>laje do palco - 1,50m de altura</t>
  </si>
  <si>
    <t>L1,L5(Triang)</t>
  </si>
  <si>
    <t>/2</t>
  </si>
  <si>
    <t>(2,36+3,83+4,42)</t>
  </si>
  <si>
    <t>L2</t>
  </si>
  <si>
    <t>L3</t>
  </si>
  <si>
    <t>L4</t>
  </si>
  <si>
    <t>Vigas altura - 3,60m</t>
  </si>
  <si>
    <t>Vigas do palco altura - 1,50m</t>
  </si>
  <si>
    <t>Vigas da precintas altura - 8.00m</t>
  </si>
  <si>
    <t>Lajes altura 3,60m</t>
  </si>
  <si>
    <t>triangulo/2</t>
  </si>
  <si>
    <t>Lajes altura do palco</t>
  </si>
  <si>
    <t>L(1,5)Triang</t>
  </si>
  <si>
    <t xml:space="preserve">Pilares </t>
  </si>
  <si>
    <t>Total do item</t>
  </si>
  <si>
    <t>89711</t>
  </si>
  <si>
    <t>TUBO PVC, SERIE NORMAL, ESGOTO PREDIAL, DN 40 MM, FORNECIDO E INSTALADO EM RAMAL DE DESCARGA OU RAMAL DE ESGOTO SANITÁRIO. AF_12/2014</t>
  </si>
  <si>
    <t>89712</t>
  </si>
  <si>
    <t>TUBO PVC, SERIE NORMAL, ESGOTO PREDIAL, DN 50 MM, FORNECIDO E INSTALADO EM RAMAL DE DESCARGA OU RAMAL DE ESGOTO SANITÁRIO. AF_12/2014</t>
  </si>
  <si>
    <t>89714</t>
  </si>
  <si>
    <t>TUBO PVC, SERIE NORMAL, ESGOTO PREDIAL, DN 100 MM, FORNECIDO E INSTALADO EM RAMAL DE DESCARGA OU RAMAL DE ESGOTO SANITÁRIO. AF_12/2014</t>
  </si>
  <si>
    <t>89707</t>
  </si>
  <si>
    <t>CAIXA SIFONADA, PVC, DN 100 X 100 X 50 MM, JUNTA ELÁSTICA, FORNECIDA E INSTALADA EM RAMAL DE DESCARGA OU EM RAMAL DE ESGOTO SANITÁRIO. AF_12/2014</t>
  </si>
  <si>
    <t>89811</t>
  </si>
  <si>
    <t>CURVA CURTA 90 GRAUS, PVC, SERIE NORMAL, ESGOTO PREDIAL, DN 100 MM, JUNTA ELÁSTICA, FORNECIDO E INSTALADO EM PRUMADA DE ESGOTO SANITÁRIO OU VENTILAÇÃO. AF_12/2014</t>
  </si>
  <si>
    <t>89803</t>
  </si>
  <si>
    <t>CURVA CURTA 90 GRAUS, PVC, SERIE NORMAL, ESGOTO PREDIAL, DN 50 MM, JUNTA ELÁSTICA, FORNECIDO E INSTALADO EM PRUMADA DE ESGOTO SANITÁRIO OU VENTILAÇÃO. AF_12/2014</t>
  </si>
  <si>
    <t>89732</t>
  </si>
  <si>
    <t>JOELHO 45 GRAUS, PVC, SERIE NORMAL, ESGOTO PREDIAL, DN 50 MM, JUNTA ELÁSTICA, FORNECIDO E INSTALADO EM RAMAL DE DESCARGA OU RAMAL DE ESGOTO SANITÁRIO. AF_12/2014</t>
  </si>
  <si>
    <t>89724</t>
  </si>
  <si>
    <t>JOELHO 90 GRAUS, PVC, SERIE NORMAL, ESGOTO PREDIAL, DN 40 MM, JUNTA SOLDÁVEL, FORNECIDO E INSTALADO EM RAMAL DE DESCARGA OU RAMAL DE ESGOTO SANITÁRIO. AF_12/2014</t>
  </si>
  <si>
    <t>89731</t>
  </si>
  <si>
    <t>JOELHO 90 GRAUS, PVC, SERIE NORMAL, ESGOTO PREDIAL, DN 50 MM, JUNTA ELÁSTICA, FORNECIDO E INSTALADO EM RAMAL DE DESCARGA OU RAMAL DE ESGOTO SANITÁRIO. AF_12/2014</t>
  </si>
  <si>
    <t>89827</t>
  </si>
  <si>
    <t>JUNÇÃO SIMPLES, PVC, SERIE NORMAL, ESGOTO PREDIAL, DN 50 X 50 MM, JUNTA ELÁSTICA, FORNECIDO E INSTALADO EM PRUMADA DE ESGOTO SANITÁRIO OU VENTILAÇÃO. AF_12/2014</t>
  </si>
  <si>
    <t>89778</t>
  </si>
  <si>
    <t>LUVA SIMPLES, PVC, SERIE NORMAL, ESGOTO PREDIAL, DN 100 MM, JUNTA ELÁSTICA, FORNECIDO E INSTALADO EM RAMAL DE DESCARGA OU RAMAL DE ESGOTO SANITÁRIO. AF_12/2014</t>
  </si>
  <si>
    <t>89753</t>
  </si>
  <si>
    <t>LUVA SIMPLES, PVC, SERIE NORMAL, ESGOTO PREDIAL, DN 50 MM, JUNTA ELÁSTICA, FORNECIDO E INSTALADO EM RAMAL DE DESCARGA OU RAMAL DE ESGOTO SANITÁRIO. AF_12/2014</t>
  </si>
  <si>
    <t>89726</t>
  </si>
  <si>
    <t>JOELHO 45 GRAUS, PVC, SERIE NORMAL, ESGOTO PREDIAL, DN 40 MM, JUNTA SOLDÁVEL, FORNECIDO E INSTALADO EM RAMAL DE DESCARGA OU RAMAL DE ESGOTO SANITÁRIO. AF_12/2014</t>
  </si>
  <si>
    <t>89833</t>
  </si>
  <si>
    <t>TE, PVC, SERIE NORMAL, ESGOTO PREDIAL, DN 100 X 100 MM, JUNTA ELÁSTICA, FORNECIDO E INSTALADO EM PRUMADA DE ESGOTO SANITÁRIO OU VENTILAÇÃO. AF_12/2014</t>
  </si>
  <si>
    <t>89825</t>
  </si>
  <si>
    <t>TE, PVC, SERIE NORMAL, ESGOTO PREDIAL, DN 50 X 50 MM, JUNTA ELÁSTICA, FORNECIDO E INSTALADO EM PRUMADA DE ESGOTO SANITÁRIO OU VENTILAÇÃO. AF_12/2014</t>
  </si>
  <si>
    <t>89710</t>
  </si>
  <si>
    <t>RALO SECO, PVC, DN 100 X 40 MM, JUNTA SOLDÁVEL, FORNECIDO E INSTALADO EM RAMAL DE DESCARGA OU EM RAMAL DE ESGOTO SANITÁRIO. AF_12/2014</t>
  </si>
  <si>
    <t>ESGOTO</t>
  </si>
  <si>
    <t>89746</t>
  </si>
  <si>
    <t>JOELHO 45 GRAUS, PVC, SERIE NORMAL, ESGOTO PREDIAL, DN 100 MM, JUNTA ELÁSTICA, FORNECIDO E INSTALADO EM RAMAL DE DESCARGA OU RAMAL DE ESGOTO SANITÁRIO. AF_12/2014</t>
  </si>
  <si>
    <t>86931</t>
  </si>
  <si>
    <t>VASO SANITÁRIO SIFONADO COM CAIXA ACOPLADA LOUÇA BRANCA, INCLUSO ENGATE FLEXÍVEL EM PLÁSTICO BRANCO, 1/2  X 40CM - FORNECIMENTO E INSTALAÇÃO. AF_01/2020</t>
  </si>
  <si>
    <t>98053</t>
  </si>
  <si>
    <t>TANQUE SÉPTICO CIRCULAR, EM CONCRETO PRÉ-MOLDADO, DIÂMETRO INTERNO = 1,40 M, ALTURA INTERNA = 2,50 M, VOLUME ÚTIL: 3463,6 L (PARA 13 CONTRIBUINTES). AF_12/2020</t>
  </si>
  <si>
    <t>98064</t>
  </si>
  <si>
    <t>SUMIDOURO CIRCULAR, EM CONCRETO PRÉ-MOLDADO, DIÂMETRO INTERNO = 2,38 M, ALTURA INTERNA = 3,0 M, ÁREA DE INFILTRAÇÃO: 25 M² (PARA 10 CONTRIBUINTES). AF_12/2020</t>
  </si>
  <si>
    <t>100858</t>
  </si>
  <si>
    <t>MICTÓRIO SIFONADO LOUÇA BRANCA  PADRÃO MÉDIO  FORNECIMENTO E INSTALAÇÃO. AF_01/2020</t>
  </si>
  <si>
    <t>86904</t>
  </si>
  <si>
    <t>LAVATÓRIO LOUÇA BRANCA SUSPENSO, 29,5 X 39CM OU EQUIVALENTE, PADRÃO POPULAR - FORNECIMENTO E INSTALAÇÃO. AF_01/2020</t>
  </si>
  <si>
    <t>86906</t>
  </si>
  <si>
    <t>TORNEIRA CROMADA DE MESA, 1/2 OU 3/4, PARA LAVATÓRIO, PADRÃO POPULAR - FORNECIMENTO E INSTALAÇÃO. AF_01/2020</t>
  </si>
  <si>
    <t>97906</t>
  </si>
  <si>
    <t>CAIXA ENTERRADA HIDRÁULICA RETANGULAR, EM ALVENARIA COM BLOCOS DE CONCRETO, DIMENSÕES INTERNAS: 0,6X0,6X0,6 M PARA REDE DE ESGOTO. AF_12/2020</t>
  </si>
  <si>
    <t>98104</t>
  </si>
  <si>
    <t>CAIXA DE GORDURA SIMPLES (CAPACIDADE: 36L), RETANGULAR, EM ALVENARIA COM TIJOLOS CERÂMICOS MACIÇOS, DIMENSÕES INTERNAS = 0,2X0,4 M, ALTURA INTERNA = 0,8 M. AF_12/2020</t>
  </si>
  <si>
    <t>100855</t>
  </si>
  <si>
    <t>SABONETEIRA DE PAREDE EM PLASTICO ABS COM ACABAMENTO CROMADO E ACRILICO, INCLUSO FIXAÇÃO. AF_01/2020</t>
  </si>
  <si>
    <t>95544</t>
  </si>
  <si>
    <t>PAPELEIRA DE PAREDE EM METAL CROMADO SEM TAMPA, INCLUSO FIXAÇÃO. AF_01/2020</t>
  </si>
  <si>
    <t>AGUA FRIA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</si>
  <si>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</si>
  <si>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</si>
  <si>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</si>
  <si>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</si>
  <si>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</si>
  <si>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</si>
  <si>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</si>
  <si>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</si>
  <si>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</si>
  <si>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</si>
  <si>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</si>
  <si>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</si>
  <si>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</si>
  <si>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</si>
  <si>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</si>
  <si>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</si>
  <si>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</si>
  <si>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</si>
  <si>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</si>
  <si>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</si>
  <si>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</si>
  <si>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</si>
  <si>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</si>
  <si>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</si>
  <si>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</si>
  <si>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</si>
  <si>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</si>
  <si>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</si>
  <si>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</si>
  <si>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89422</t>
  </si>
  <si>
    <t>ADAPTADOR CURTO COM BOLSA E ROSCA PARA REGISTRO, PVC, SOLDÁVEL, DN 20MM X 1/2, INSTALADO EM RAMAL DE DISTRIBUIÇÃO DE ÁGUA - FORNECIMENTO E INSTALAÇÃO. AF_12/2014</t>
  </si>
  <si>
    <t>7.2.1</t>
  </si>
  <si>
    <t>7.2.2</t>
  </si>
  <si>
    <t>89352</t>
  </si>
  <si>
    <t>REGISTRO DE GAVETA BRUTO, LATÃO, ROSCÁVEL, 1/2", FORNECIDO E INSTALADO EM RAMAL DE ÁGUA. AF_12/2014</t>
  </si>
  <si>
    <t>89418</t>
  </si>
  <si>
    <t>LUVA DE CORRER, PVC, SOLDÁVEL, DN 20MM, INSTALADO EM RAMAL DE DISTRIBUIÇÃO DE ÁGUA - FORNECIMENTO E INSTALAÇÃO. AF_12/2014</t>
  </si>
  <si>
    <t>7.2.3</t>
  </si>
  <si>
    <t>7.2.4</t>
  </si>
  <si>
    <t>89404</t>
  </si>
  <si>
    <t>JOELHO 90 GRAUS, PVC, SOLDÁVEL, DN 20MM, INSTALADO EM RAMAL DE DISTRIBUIÇÃO DE ÁGUA - FORNECIMENTO E INSTALAÇÃO. AF_12/2014</t>
  </si>
  <si>
    <t>7.2.5</t>
  </si>
  <si>
    <t>89438</t>
  </si>
  <si>
    <t>TE, PVC, SOLDÁVEL, DN 20MM, INSTALADO EM RAMAL DE DISTRIBUIÇÃO DE ÁGUA - FORNECIMENTO E INSTALAÇÃO. AF_12/2014</t>
  </si>
  <si>
    <t>7.2.6</t>
  </si>
  <si>
    <t>JOELHO PVC,  SOLDAVEL COM ROSCA, 90 GRAUS, 20 MM X 1/2", PARA AGUA FRIA PREDIAL</t>
  </si>
  <si>
    <t>89401</t>
  </si>
  <si>
    <t>TUBO, PVC, SOLDÁVEL, DN 20MM, INSTALADO EM RAMAL DE DISTRIBUIÇÃO DE ÁGUA - FORNECIMENTO E INSTALAÇÃO. AF_12/2014</t>
  </si>
  <si>
    <t>7.2.7</t>
  </si>
  <si>
    <t>89402</t>
  </si>
  <si>
    <t>TUBO, PVC, SOLDÁVEL, DN 25MM, INSTALADO EM RAMAL DE DISTRIBUIÇÃO DE ÁGUA - FORNECIMENTO E INSTALAÇÃO. AF_12/2014</t>
  </si>
  <si>
    <t>89353</t>
  </si>
  <si>
    <t>REGISTRO DE GAVETA BRUTO, LATÃO, ROSCÁVEL, 3/4", FORNECIDO E INSTALADO EM RAMAL DE ÁGUA. AF_12/2014</t>
  </si>
  <si>
    <t>89394</t>
  </si>
  <si>
    <t>TÊ COM BUCHA DE LATÃO NA BOLSA CENTRAL, PVC, SOLDÁVEL, DN 20MM X 1/2, INSTALADO EM RAMAL OU SUB-RAMAL DE ÁGUA - FORNECIMENTO E INSTALAÇÃO. AF_12/2014</t>
  </si>
  <si>
    <t>7.2.8</t>
  </si>
  <si>
    <t>7.2.9</t>
  </si>
  <si>
    <t>7.2.10</t>
  </si>
  <si>
    <t>89424</t>
  </si>
  <si>
    <t>LUVA, PVC, SOLDÁVEL, DN 25MM, INSTALADO EM RAMAL DE DISTRIBUIÇÃO DE ÁGUA - FORNECIMENTO E INSTALAÇÃO. AF_12/2014</t>
  </si>
  <si>
    <t>89408</t>
  </si>
  <si>
    <t>JOELHO 90 GRAUS, PVC, SOLDÁVEL, DN 25MM, INSTALADO EM RAMAL DE DISTRIBUIÇÃO DE ÁGUA - FORNECIMENTO E INSTALAÇÃO. AF_12/2014</t>
  </si>
  <si>
    <t>7.2.11</t>
  </si>
  <si>
    <t>7.2.12</t>
  </si>
  <si>
    <t>7.2.13</t>
  </si>
  <si>
    <t>88503</t>
  </si>
  <si>
    <t>CAIXA D´ÁGUA EM POLIETILENO, 1000 LITROS, COM ACESSÓRIOS</t>
  </si>
  <si>
    <t>91341</t>
  </si>
  <si>
    <t>PORTA EM ALUMÍNIO DE ABRIR TIPO VENEZIANA COM GUARNIÇÃO, FIXAÇÃO COM PARAFUSOS - FORNECIMENTO E INSTALAÇÃO. AF_12/2019</t>
  </si>
  <si>
    <t>12.1</t>
  </si>
  <si>
    <t>12.2</t>
  </si>
  <si>
    <t>88482</t>
  </si>
  <si>
    <t>APLICAÇÃO DE FUNDO SELADOR LÁTEX PVA EM TETO, UMA DEMÃO. AF_06/2014</t>
  </si>
  <si>
    <t>88494</t>
  </si>
  <si>
    <t>APLICAÇÃO E LIXAMENTO DE MASSA LÁTEX EM TETO, UMA DEMÃO. AF_06/2014</t>
  </si>
  <si>
    <t>88486</t>
  </si>
  <si>
    <t>APLICAÇÃO MANUAL DE PINTURA COM TINTA LÁTEX PVA EM TETO, DUAS DEMÃOS. AF_06/2014</t>
  </si>
  <si>
    <t>88485</t>
  </si>
  <si>
    <t>APLICAÇÃO DE FUNDO SELADOR ACRÍLICO EM PAREDES, UMA DEMÃO. AF_06/2014</t>
  </si>
  <si>
    <t>88497</t>
  </si>
  <si>
    <t>APLICAÇÃO E LIXAMENTO DE MASSA LÁTEX EM PAREDES, DUAS DEMÃOS. AF_06/2014</t>
  </si>
  <si>
    <t>10997</t>
  </si>
  <si>
    <t>ELETRODO REVESTIDO AWS - E7018, DIAMETRO IGUAL A 4,00 MM</t>
  </si>
  <si>
    <t>40598</t>
  </si>
  <si>
    <t>PERFIL UDC ("U" DOBRADO DE CHAPA) SIMPLES DE ACO LAMINADO, GALVANIZADO, ASTM A36, 127 X 50 MM, E= 3 MM</t>
  </si>
  <si>
    <t>88278</t>
  </si>
  <si>
    <t>MONTADOR DE ESTRUTURA METÁLICA COM ENCARGOS COMPLEMENTARES</t>
  </si>
  <si>
    <t>H</t>
  </si>
  <si>
    <t>17,51</t>
  </si>
  <si>
    <t>88316</t>
  </si>
  <si>
    <t>SERVENTE COM ENCARGOS COMPLEMENTARES</t>
  </si>
  <si>
    <t>16,59</t>
  </si>
  <si>
    <t>92258</t>
  </si>
  <si>
    <t>INSTALAÇÃO DE TESOURA (INTEIRA OU MEIA), EM AÇO, PARA VÃOS MAIORES OU IGUAIS A 10,0 M E MENORES QUE 12,0 M, INCLUSO IÇAMENTO. AF_07/2019</t>
  </si>
  <si>
    <t>1,0000000</t>
  </si>
  <si>
    <t>FABRICAÇÃO DE TESOURA INTEIRA EM AÇO, PARA TELHA METÁLICA, PLÁSTICA OU TERMOACÚSTICA, INCLUSO   IÇAMENTO.</t>
  </si>
  <si>
    <t>INSTALAÇÃO DE TESOURA (INTEIRA OU MEIA), EM AÇO, INCLUSO IÇAMENTO.</t>
  </si>
  <si>
    <t>TOTAL DO ITEM S/BDI</t>
  </si>
  <si>
    <t>11964</t>
  </si>
  <si>
    <t>PARAFUSO DE ACO TIPO CHUMBADOR PARABOLT, DIAMETRO 3/8", COMPRIMENTO 75 MM</t>
  </si>
  <si>
    <t>93287</t>
  </si>
  <si>
    <t>GUINDASTE HIDRÁULICO AUTOPROPELIDO, COM LANÇA TELESCÓPICA 40 M, CAPACIDADE MÁXIMA 60 T, POTÊNCIA 260 KW - CHP DIURNO. AF_03/2016</t>
  </si>
  <si>
    <t>CHP</t>
  </si>
  <si>
    <t>93288</t>
  </si>
  <si>
    <t>GUINDASTE HIDRÁULICO AUTOPROPELIDO, COM LANÇA TELESCÓPICA 40 M, CAPACIDADE MÁXIMA 60 T, POTÊNCIA 260 KW - CHI DIURNO. AF_03/2016</t>
  </si>
  <si>
    <t>CHI</t>
  </si>
  <si>
    <t>7,9400000</t>
  </si>
  <si>
    <t>2,6430000</t>
  </si>
  <si>
    <t>JATEAMENTO ABRASIVO COM GRANALHA DE AÇO EM PERFIL METÁLICO EM FÁBRICA.</t>
  </si>
  <si>
    <t>M²</t>
  </si>
  <si>
    <r>
      <rPr>
        <sz val="10"/>
        <rFont val="Cambria"/>
        <family val="1"/>
        <scheme val="major"/>
      </rPr>
      <t>PINTURA COM TINTA ALQUÍDICA DE FUNDO (TIPO ZARCÃO)
PULVERIZADA SOBRE PERFIL</t>
    </r>
  </si>
  <si>
    <t>TRAMA DE AÇO COMPOSTA POR TERÇAS PARA TELHADOS DE ATÉ 2 ÁGUAS PARA TELHA ONDULADA DE FIBROCIMENTO, METÁLICA, PLÁSTICA OU TERMOACÚSTICA, INCLUSO TRANSPORTE VERTICAL. AF_07/2019</t>
  </si>
  <si>
    <t>92580</t>
  </si>
  <si>
    <t>CONTRAVENTAMENTO DE TESOURA EM CANTONEIRAS DE AÇO, ABAS IGUAIS, COM CONEXÕES SOLDADAS, INCLUSOS MÃO DE OBRA, TRANSPORTE E IÇAMENTO UTILIZANDO TALHA MANUAL - FORNECIMENTO E INSTALAÇÃO.</t>
  </si>
  <si>
    <t>AJUDANTE DE ESTRUTURA METÁLICA COM ENCARGOS COMPLEMENTARES</t>
  </si>
  <si>
    <t>ACO CA-50, 10,0 MM, VERGALHAO</t>
  </si>
  <si>
    <t>CONTRAVENTAMENTO DE TESOURA EM AÇO 10 MM, ABAS IGUAIS, COM CONEXÕES SOLDADAS, INCLUSOS MÃO DE OBRA, TRANSPORTE E IÇAMENTO UTILIZANDO TALHA MANUAL - FORNECIMENTO E INSTALAÇÃO.</t>
  </si>
  <si>
    <t>LINHA DE CORRENTE EM AÇO CA-50 6.3MM</t>
  </si>
  <si>
    <t>COMP.04</t>
  </si>
  <si>
    <t>ACO CA-50, 6,3 MM, VERGALHAO</t>
  </si>
  <si>
    <t xml:space="preserve">KG    </t>
  </si>
  <si>
    <t>6.7</t>
  </si>
  <si>
    <t>BARRAS DE TIRANTE 16.00MM LISO</t>
  </si>
  <si>
    <t>COMP.05</t>
  </si>
  <si>
    <t>ACO CA-50  16,0 MM, VERGALHAO</t>
  </si>
  <si>
    <t>CHAPA DE ACO FINA A QUENTE BITOLA MSG 3/16 ", E = 4,75 MM (38,00 KG/M2)</t>
  </si>
  <si>
    <t>CHAPA DE ACO GROSSA, ASTM A36, E = 3/8 " (9,53 MM) 74,69 KG/M2</t>
  </si>
  <si>
    <t>6.8</t>
  </si>
  <si>
    <t>6.9</t>
  </si>
  <si>
    <t>6.10</t>
  </si>
  <si>
    <t>SARRAFO NAO APARELHADO *2,5 X 7* CM, EM MACARANDUBA, ANGELIM OU EQUIVALENTE DA REGIAO -  BRUTA</t>
  </si>
  <si>
    <t xml:space="preserve">M     </t>
  </si>
  <si>
    <t>PONTALETE *7,5 X 7,5* CM EM PINUS, MISTA OU EQUIVALENTE DA REGIAO - BRUTA</t>
  </si>
  <si>
    <t>PREGO DE ACO POLIDO COM CABECA 18 X 30 (2 3/4 X 10)</t>
  </si>
  <si>
    <t>88262</t>
  </si>
  <si>
    <t>CARPINTEIRO DE FORMAS COM ENCARGOS COMPLEMENTARES</t>
  </si>
  <si>
    <t>20,80</t>
  </si>
  <si>
    <t>94962</t>
  </si>
  <si>
    <t>CONCRETO MAGRO PARA LASTRO, TRAÇO 1:4,5:4,5 (CIMENTO/ AREIA MÉDIA/ BRITA 1)  - PREPARO MECÂNICO COM BETONEIRA 400 L. AF_07/2016</t>
  </si>
  <si>
    <t>ELETRICISTA COM ENCARGOS COMPLEMENTARES</t>
  </si>
  <si>
    <t>AUXILIAR DE ELETRICISTA COM ENCARGOS COMPLEMENTARES</t>
  </si>
  <si>
    <t>HASTE DE ATERRAMENTO EM ACO GALVANIZADO TIPO CANTONEIRA COM 2,00 M DE COMPRIMENTO, 25 X 25 MM E CHAPA DE 3/16"</t>
  </si>
  <si>
    <t>ARRUELA EM ALUMINIO, COM ROSCA, DE 1", PARA ELETRODUTO</t>
  </si>
  <si>
    <t>ARRUELA LISA, REDONDA, DE LATAO POLIDO, DIAMETRO NOMINAL 5/8", DIAMETRO EXTERNO = 34 MM, DIAMETRO DO FURO = 17 MM, ESPESSURA = *2,5* MM</t>
  </si>
  <si>
    <t>BUCHA EM ALUMINIO, COM ROSCA, DE 1", PARA ELETRODUTO</t>
  </si>
  <si>
    <t>CABO DE COBRE NU 16 MM2 MEIO-DURO</t>
  </si>
  <si>
    <t>CAIXA INTERNA/EXTERNA DE MEDICAO PARA 1 MEDIDOR TRIFASICO, COM VISOR, EM CHAPA DE ACO 18 USG (PADRAO DA CONCESSIONARIA LOCAL)</t>
  </si>
  <si>
    <t>CINTA CIRCULAR EM ACO GALVANIZADO DE 150 MM DE DIAMETRO PARA FIXACAO DE CAIXA MEDICAO, INCLUI PARAFUSOS E PORCAS</t>
  </si>
  <si>
    <t>CONECTOR METALICO TIPO PARAFUSO FENDIDO (SPLIT BOLT), PARA CABOS ATE 16 MM2</t>
  </si>
  <si>
    <t>CURVA 180 GRAUS, DE PVC RIGIDO ROSCAVEL, DE 3/4", PARA ELETRODUTO</t>
  </si>
  <si>
    <t>DISJUNTOR TIPO NEMA, TRIPOLAR 10  ATE  50A, TENSAO MAXIMA DE 415 V</t>
  </si>
  <si>
    <t>ELETRODUTO DE PVC RIGIDO ROSCAVEL DE 1 ", SEM LUVA</t>
  </si>
  <si>
    <t>FIO DE COBRE, SOLIDO, CLASSE 1, ISOLACAO EM PVC/A, ANTICHAMA BWF-B, 450/750V, SECAO NOMINAL 10 MM2</t>
  </si>
  <si>
    <t>FITA ACO INOX PARA CINTAR POSTE, L = 19 MM, E = 0,5 MM (ROLO DE 30M)</t>
  </si>
  <si>
    <t>LUVA EM PVC RIGIDO ROSCAVEL, DE 1", PARA ELETRODUTO</t>
  </si>
  <si>
    <t>POSTE ROLICO DE MADEIRA TRATADA, D = 20 A 25 CM, H = 12,00 M, EM EUCALIPTO OU EQUIVALENTE DA REGIAO</t>
  </si>
  <si>
    <t>PARAFUSO DE FERRO POLIDO, SEXTAVADO, COM ROSCA PARCIAL, DIAMETRO 5/8", COMPRIMENTO 6", COM PORCA E ARRUELA DE PRESSAO MEDIA</t>
  </si>
  <si>
    <t>ENCANADOR OU BOMBEIRO HIDRÁULICO COM ENCARGOS COMPLEMENTARES</t>
  </si>
  <si>
    <t>AUXILIAR DE ENCANADOR OU BOMBEIRO HIDRÁULICO COM ENCARGOS COMPLEMENTARES</t>
  </si>
  <si>
    <t>COLAR TOMADA PVC, COM TRAVAS, SAIDA COM ROSCA, DE 50 MM X 1/2" OU 50 MM X 3/4", PARA LIGACAO PREDIAL DE AGUA</t>
  </si>
  <si>
    <t>FITA VEDA ROSCA EM ROLOS DE 18 MM X 50 M (L X C)</t>
  </si>
  <si>
    <t>LUVA DE REDUCAO ROSCAVEL, PVC, 1" X 3/4", PARA AGUA FRIA PREDIAL</t>
  </si>
  <si>
    <t>REGISTRO DE ESFERA PVC, COM CABECA QUADRADA, COM ROSCA EXTERNA, 1/2"</t>
  </si>
  <si>
    <t>ADESIVO PLASTICO PARA PVC, FRASCO COM 850 GR</t>
  </si>
  <si>
    <t>KIT CAVALETE, PVC, COM REGISTRO, PARA HIDROMETRO, BITOLAS 1/2" OU 3/4" - COMPLETO</t>
  </si>
  <si>
    <t>SOLUCAO LIMPADORA PARA PVC, FRASCO COM 1000 CM3</t>
  </si>
  <si>
    <t>HIDROMETRO UNIJATO, VAZAO MAXIMA DE 3,0 M3/H, DE 1/2"</t>
  </si>
  <si>
    <t>PLANILHA DE BDI PARA OBRAS E SERVIÇOS DE ENGENHARIA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</si>
  <si>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</si>
  <si>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</si>
  <si>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</si>
  <si>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</si>
  <si>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</si>
  <si>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</si>
  <si>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</si>
  <si>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COFINS, e ISS)</t>
  </si>
  <si>
    <t xml:space="preserve">Impostos </t>
  </si>
  <si>
    <t>ISS</t>
  </si>
  <si>
    <t>PIS</t>
  </si>
  <si>
    <t>COFINS</t>
  </si>
  <si>
    <t>CPRB</t>
  </si>
  <si>
    <t>Total Impostos =</t>
  </si>
  <si>
    <t>Fórmula para o cálculo de BDI</t>
  </si>
  <si>
    <r>
      <rPr>
        <sz val="8.5"/>
        <rFont val="Cambria"/>
        <family val="1"/>
        <scheme val="major"/>
      </rPr>
      <t>BDI CALCULADO DE ACORDO COM AS RECOMENDAÇÕES DO TRIBUNAL DE CONTAS DA UNIÃO FONTE:
- Acórdão Nº 2622/2013-P.</t>
    </r>
  </si>
  <si>
    <t>COMP.06</t>
  </si>
  <si>
    <t>COMP.07</t>
  </si>
  <si>
    <t>COMP.08</t>
  </si>
  <si>
    <t>101161</t>
  </si>
  <si>
    <t>ALVENARIA DE VEDAÇÃO COM ELEMENTO VAZADO DE CONCRETO (COBOGÓ) DE 7X50X50CM E ARGAMASSA DE ASSENTAMENTO COM PREPARO EM BETONEIRA. AF_05/2020</t>
  </si>
  <si>
    <t>11.3</t>
  </si>
  <si>
    <t>11.4</t>
  </si>
  <si>
    <t>11.5</t>
  </si>
  <si>
    <t>11.6</t>
  </si>
  <si>
    <t>V(3,4,7,13,14)</t>
  </si>
  <si>
    <t>202,24kg</t>
  </si>
  <si>
    <t>369,79kg</t>
  </si>
  <si>
    <t>(0,80m x 0,50m x 4 lados x 32 unid)</t>
  </si>
  <si>
    <t>226,30+296,03</t>
  </si>
  <si>
    <t>845,04+680,43</t>
  </si>
  <si>
    <t>(0,80m x 0,80m x 0,50m) x 32 unid</t>
  </si>
  <si>
    <t>SP(9/10/15/16/17/18/22/23)</t>
  </si>
  <si>
    <t>SP(3/6/7/12/13/19/21/24/26/28)</t>
  </si>
  <si>
    <t>SP(1/2/4/5/8/11/14/20/25/27/29/30/31/32)</t>
  </si>
  <si>
    <t>V(1,3,6,8,10,12)</t>
  </si>
  <si>
    <t>V2/V11</t>
  </si>
  <si>
    <t>V4/V9</t>
  </si>
  <si>
    <t>V18/V19</t>
  </si>
  <si>
    <t>V5/V7</t>
  </si>
  <si>
    <t>V4/V5</t>
  </si>
  <si>
    <t>479,38kg+171,74kg+408,30kg+577,51kg</t>
  </si>
  <si>
    <t>197,12kg+56,27kg+184,10kg+436,16kg</t>
  </si>
  <si>
    <t>986,11 kg</t>
  </si>
  <si>
    <t>357,99kg+179,21kg</t>
  </si>
  <si>
    <t>36,00m x 20,00m</t>
  </si>
  <si>
    <t>(20,00m + 20,00m + 36,00m + 36,00m) x 1,50</t>
  </si>
  <si>
    <t>(1,00m x 1,50m) x 4,00 unid</t>
  </si>
  <si>
    <t>152,00m + 72,00m + 140,00m</t>
  </si>
  <si>
    <t>QUADRA DE ESPORTE - PISO/PINTURA/ALAMBRADO/EQUPAMENTO.</t>
  </si>
  <si>
    <t xml:space="preserve">QUADRA DE ESPORTE - PISO/PINTURA/ALAMBRADO/EQUPAMENTO </t>
  </si>
  <si>
    <t>wc femino</t>
  </si>
  <si>
    <t>administração</t>
  </si>
  <si>
    <t>hall de entrada</t>
  </si>
  <si>
    <t>bar</t>
  </si>
  <si>
    <t>wc masculino</t>
  </si>
  <si>
    <t>circulação da quadra</t>
  </si>
  <si>
    <t>área de palco</t>
  </si>
  <si>
    <t>2 área do triang.do palco</t>
  </si>
  <si>
    <t>vest.feminino</t>
  </si>
  <si>
    <t>ban.camarim</t>
  </si>
  <si>
    <t xml:space="preserve"> camarin</t>
  </si>
  <si>
    <t>vest.masculino</t>
  </si>
  <si>
    <t>5.4</t>
  </si>
  <si>
    <t>5.5</t>
  </si>
  <si>
    <t>REVESTIMENTO CERÂMICO PARA PISO COM PLACAS TIPO ESMALTADA EXTRA DE DIMENSÕES 45X45 CM APLICADA EM AMBIENTES DE ÁREA MAIOR QUE 10 M2. AF_06/2014</t>
  </si>
  <si>
    <t>8,00 unid</t>
  </si>
  <si>
    <t>CABO DE COBRE FLEXÍVEL ISOLADO ANTI-CHAMA 750V #2,5mm²</t>
  </si>
  <si>
    <t>m</t>
  </si>
  <si>
    <t>CABO DE COBRE FLEXÍVEL ISOLADO ANTI-CHAMA 750V #4,0mm²</t>
  </si>
  <si>
    <t>CABO DE COBRE FLEXÍVEL ISOLADO ANTI-CHAMA 750V #6,0mm²</t>
  </si>
  <si>
    <t>CABO DE COBRE FLEXÍVEL ISOLADO, 10 MM², ANTI-CHAMA 0,6/1,0 KV, PARA DISTRIBUIÇÃO - FORNECIMENTO E INSTALAÇÃO</t>
  </si>
  <si>
    <t>CABO DE COBRE FLEXÍVEL ISOLADO, 16 MM², ANTI-CHAMA 0,6/1,0 KV, PARA DISTRIBUIÇÃO - FORNECIMENTO E INSTALAÇÃO</t>
  </si>
  <si>
    <t xml:space="preserve"> LUMINÁRIA TIPO CALHA, DE SOBREPOR, COM 2 LÂMPADAS TUBULARES FLUORESCENTES DE 18 W</t>
  </si>
  <si>
    <t xml:space="preserve"> LUMINÁRIA TIPO CALHA, DE SOBREPOR, COM 2 LÂMPADAS TUBULARES FLUORESCENTES DE 36 W</t>
  </si>
  <si>
    <t>CPU</t>
  </si>
  <si>
    <t>Projetor LED Essential Ref. BVP091 LED200 Fab. PHILIPS</t>
  </si>
  <si>
    <t xml:space="preserve"> REFLETOR RETANGULAR FECHADO, COM LÂMPADA VAPOR METÁLICO 400 W</t>
  </si>
  <si>
    <t>INTERRUPTOR SIMPLES (1 MÓDULO), 10A/250V, INCLUINDO SUPORTE E PLACA, FORNECIMENTO E INSTALAÇÃO</t>
  </si>
  <si>
    <t>INTERRUPTOR SIMPLES (2 MÓDULOS), 10A/250V, INCLUINDO SUPORTE E PLACA, FORNECIMENTO E INSTALAÇÃO</t>
  </si>
  <si>
    <t xml:space="preserve"> TOMADA BAIXA DE EMBUTIR (2 MÓDULOS), 2P+T 10 A, INCLUINDO SUPORTE E PLACA</t>
  </si>
  <si>
    <t>TOMADA MÉDIA DE EMBUTIR (2 MÓDULOS), 2P+T 20 A, INCLUINDO SUPORTE E PLACA</t>
  </si>
  <si>
    <t xml:space="preserve"> TOMADA ALTA DE EMBUTIR (1 MÓDULO), 2P+T 10 A, INCLUINDO SUPORTE E PLACA</t>
  </si>
  <si>
    <t xml:space="preserve">PERFILADO PERFURADO CHAPA 18 DIM. 38x38x6000mm </t>
  </si>
  <si>
    <t xml:space="preserve">CAIXA OCTOGONAL 4"x4" PVC INSTALADO NA LAJE </t>
  </si>
  <si>
    <t>CAIXA RETANGULAR 4"x2" MÉDIA (1,30 DO PISO) PVC</t>
  </si>
  <si>
    <t>CAIXA RETANGULAR 4"x2" BAIXA (0,30 DO PISO) PVC</t>
  </si>
  <si>
    <t xml:space="preserve"> CAIXA RETANGULAR 4" X 2" ALTA (2,00 M DO PISO), PVC, INSTALADA EM PAREDE</t>
  </si>
  <si>
    <t xml:space="preserve"> ELETRODUTO FLEXÍVEL CORRUGADO, PVC, DN 25 MM (3/4"), PARA CIRCUITOS TERMINAIS INSTALADO EM PAREDE</t>
  </si>
  <si>
    <t>ELETRODUTO RÍGIDO ROSCÁVEL, PVC, DN 32 MM (1"), PARA CIRCUITOS TERMINAIS INSTALADO EM FORRO</t>
  </si>
  <si>
    <t xml:space="preserve"> ELETRODUTO RÍGIDO ROSCÁVEL, PVC, DN 50 MM (1.1/2") - FORNECIMENTO E INSTALAÇÃO</t>
  </si>
  <si>
    <t xml:space="preserve"> ELETRODUTO RÍGIDO ROSCÁVEL, PVC, DN 60 MM (2") - FORNECIMENTO E INSTALAÇÃO</t>
  </si>
  <si>
    <t>LUVA PARA ELETRODUTO, PVC, ROSCÁVEL, DN 25 MM (3/4"), PARA CIRCUITOS TERMINAIS INSTALADO EM FORRO</t>
  </si>
  <si>
    <t xml:space="preserve"> LUVA PARA ELETRODUTO, PVC, ROSCÁVEL, DN 32 MM (1"), PARA CIRCUITOS TERMINAIS</t>
  </si>
  <si>
    <t>LUVA PARA ELETRODUTO, PVC, ROSCÁVEL, DN 50 MM (1.1/2") - FORNECIMENTO E INSTALAÇÃO</t>
  </si>
  <si>
    <t>LUVA PARA ELETRODUTO, PVC, ROSCÁVEL, DN 60 MM (2") - FORNECIMENTO E INSTALAÇÃO</t>
  </si>
  <si>
    <t>CURVA 90 GRAUS PARA ELETRODUTO, PVC, ROSCÁVEL, DN 25 MM (3/4"), PARA CIRCUITOS TERMINAIS, INSTALADA EM FORRO</t>
  </si>
  <si>
    <t>CURVA 90 GRAUS PARA ELETRODUTO, PVC, ROSCÁVEL, DN 32 MM (1"), PARA CIRCUITOS TERMINAIS, INSTALADA EM FORRO</t>
  </si>
  <si>
    <t>CURVA 90 GRAUS PARA ELETRODUTO, PVC, ROSCÁVEL, DN 50 MM (1.1/2") - FORNECIMENTO E INSTALAÇÃO</t>
  </si>
  <si>
    <t>CURVA 90 GRAUS PARA ELETRODUTO, PVC, ROSCÁVEL, DN 60 MM (2") - FORNECIMENTO E INSTALAÇÃO</t>
  </si>
  <si>
    <t>HASTE DE ATERRAMENTO 3/4" PARA SPDA COPPERWELD ALTA CAMADA</t>
  </si>
  <si>
    <t>CORDOALHA DE COBRE NU 35 MM², NÃO ENTERRADA, COM ISOLADOR</t>
  </si>
  <si>
    <t>CORDOALHA DE COBRE NU 50 MM², ENTERRADA, SEM ISOLADOR</t>
  </si>
  <si>
    <t>SUPORTE ISOLADOR PARA CORDOALHA DE COBRE</t>
  </si>
  <si>
    <t xml:space="preserve"> CAIXA ENTERRADA ELÉTRICA RETANGULAR, EM CONCRETO PRÉ-MOLDADO, FUNDO COM BRITA, DIMENSÕES INTERNAS: 0,3X0,3X0,3 M</t>
  </si>
  <si>
    <t>CAIXA ENTERRADA ELÉTRICA RETANGULAR, EM ALVENARIA COM TIJOLOS CERÂMICOS MACIÇOS, FUNDO COM BRITA, DIMENSÕES INTERNAS: 1X1X0,6 M</t>
  </si>
  <si>
    <t>DISJUNTOR MONOPOLAR TIPO DIN, CORRENTE NOMINAL DE 10A - FORNECIMENTO E INSTALAÇÃO</t>
  </si>
  <si>
    <t>DISJUNTOR MONOPOLAR TIPO DIN, CORRENTE NOMINAL DE 16A - FORNECIMENTO E INSTALAÇÃO</t>
  </si>
  <si>
    <t>DISJUNTOR MONOPOLAR TIPO DIN, CORRENTE NOMINAL DE 20A - FORNECIMENTO E INSTALAÇÃO</t>
  </si>
  <si>
    <t>DISJUNTOR MONOPOLAR TIPO DIN, CORRENTE NOMINAL DE 25A - FORNECIMENTO E INSTALAÇÃO</t>
  </si>
  <si>
    <t>DISJUNTOR BIPOLAR TIPO DIN, CORRENTE NOMINAL DE 20A - FORNECIMENTO E INSTALAÇÃO</t>
  </si>
  <si>
    <t>DISJUNTOR BIPOLAR TIPO DIN, CORRENTE NOMINAL DE 25A - FORNECIMENTO E INSTALAÇÃO</t>
  </si>
  <si>
    <t>DISJUNTOR BIPOLAR TIPO DIN, CORRENTE NOMINAL DE 32A - FORNECIMENTO E INSTALAÇÃO</t>
  </si>
  <si>
    <t>DISJUNTOR TRIPOLAR TIPO DIN, CORRENTE NOMINAL DE 40A - FORNECIMENTO E INSTALAÇÃO</t>
  </si>
  <si>
    <t>DISJUNTOR TRIPOLAR TIPO DIN, CORRENTE NOMINAL DE 63A - FORNECIMENTO E INSTALAÇÃO</t>
  </si>
  <si>
    <t>DISJUNTOR TRIPOLAR TIPO DIN, CORRENTE NOMINAL DE 70A - FORNECIMENTO E INSTALAÇÃO</t>
  </si>
  <si>
    <t>QUADRO DE DISTRIBUIÇÃO DE ENERGIA EM CHAPA DE AÇO GALVANIZADO, DE EMBUTIR, COM BARRAMENTO TRIFÁSICO, PARA 12 DISJUNTORES DIN 100A - FORNECIMENTO E INSTALAÇÃO</t>
  </si>
  <si>
    <t>QGBT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</si>
  <si>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</si>
  <si>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</si>
  <si>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</si>
  <si>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</si>
  <si>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</si>
  <si>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</si>
  <si>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</si>
  <si>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</si>
  <si>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</si>
  <si>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</si>
  <si>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</si>
  <si>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</si>
  <si>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</si>
  <si>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</si>
  <si>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</si>
  <si>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</si>
  <si>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</si>
  <si>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</si>
  <si>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</si>
  <si>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</si>
  <si>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</si>
  <si>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</si>
  <si>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</si>
  <si>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</si>
  <si>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</si>
  <si>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</si>
  <si>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</si>
  <si>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</si>
  <si>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</si>
  <si>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</si>
  <si>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</si>
  <si>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</si>
  <si>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</si>
  <si>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</si>
  <si>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</si>
  <si>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</si>
  <si>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</si>
  <si>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</si>
  <si>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</si>
  <si>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</si>
  <si>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</si>
  <si>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</si>
  <si>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</si>
  <si>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comp</t>
  </si>
  <si>
    <t>93014</t>
  </si>
  <si>
    <t>EXTINTOR PORTÁTIL DE PÓ TIPO ABC 6 KG 3A:40B:C</t>
  </si>
  <si>
    <t>PLACA: PROIBIDO FUMAR - (P1)</t>
  </si>
  <si>
    <t>PLACA: SAÍDA DE EMERGÊNCIA - SEGUE (S2a)</t>
  </si>
  <si>
    <t>PLACA: SAÍDA DE EMERGÊNCIA - SEGUE (S2b)</t>
  </si>
  <si>
    <t>PLACA: SAÍDA DE EMERGÊNCIA - (S12)</t>
  </si>
  <si>
    <t>PLACA: EXTINTOR DE INCÊNDIO (23)</t>
  </si>
  <si>
    <t>LUMINÁRIA DE EMERGÊNCIA TIPO AUTÔNOMO C/ LÂMPADA DE LED 120min</t>
  </si>
  <si>
    <t>10.0</t>
  </si>
  <si>
    <t>COMBATE A INCÊNDIO</t>
  </si>
  <si>
    <t>30,00m</t>
  </si>
  <si>
    <t>111,00m</t>
  </si>
  <si>
    <t>7,00 unid</t>
  </si>
  <si>
    <t>4,00 unid</t>
  </si>
  <si>
    <t>9,00 unid</t>
  </si>
  <si>
    <t>21,00 unid</t>
  </si>
  <si>
    <t>3,00 unid</t>
  </si>
  <si>
    <t>13,00 unid</t>
  </si>
  <si>
    <t>10,00 unid</t>
  </si>
  <si>
    <t>11,00 unid</t>
  </si>
  <si>
    <t>15,00 unid</t>
  </si>
  <si>
    <t>5,00 unid</t>
  </si>
  <si>
    <t>14,00 unid</t>
  </si>
  <si>
    <t>24,00 unid</t>
  </si>
  <si>
    <t>12,00 unid</t>
  </si>
  <si>
    <t>28,00 unid</t>
  </si>
  <si>
    <t>38,00 unid</t>
  </si>
  <si>
    <t>40 unid</t>
  </si>
  <si>
    <t>120,00 m</t>
  </si>
  <si>
    <t>15,00 m</t>
  </si>
  <si>
    <t>1.100,00m</t>
  </si>
  <si>
    <t>410,00m</t>
  </si>
  <si>
    <t>50,00m</t>
  </si>
  <si>
    <t>480,00m</t>
  </si>
  <si>
    <t>2,00 unid</t>
  </si>
  <si>
    <t>23,00 unid</t>
  </si>
  <si>
    <t>20,00 unid</t>
  </si>
  <si>
    <t>115,00 m</t>
  </si>
  <si>
    <t>16,00 unid</t>
  </si>
  <si>
    <t>100,00 m</t>
  </si>
  <si>
    <t>50,00 m</t>
  </si>
  <si>
    <t>6,00 m</t>
  </si>
  <si>
    <t>12,00 m</t>
  </si>
  <si>
    <t>54,00 unid</t>
  </si>
  <si>
    <t>27,00 unid</t>
  </si>
  <si>
    <t>6,00 unid</t>
  </si>
  <si>
    <t>320,00 m</t>
  </si>
  <si>
    <t>165,00 m</t>
  </si>
  <si>
    <t>50,00 unid</t>
  </si>
  <si>
    <t>9,00 unud</t>
  </si>
  <si>
    <t>INSTALAÇÕES ELETRICAS / SPDA</t>
  </si>
  <si>
    <t>INSTALAÇÕES ELETRICAS/SPDA</t>
  </si>
  <si>
    <t>9.0</t>
  </si>
  <si>
    <t>9.6</t>
  </si>
  <si>
    <t>9.7</t>
  </si>
  <si>
    <t>parede lateral</t>
  </si>
  <si>
    <t>quant</t>
  </si>
  <si>
    <t>parede superior entrada</t>
  </si>
  <si>
    <t>parede superior fundo</t>
  </si>
  <si>
    <t>wc feminino</t>
  </si>
  <si>
    <t>parede da frente laterais</t>
  </si>
  <si>
    <t>camarim</t>
  </si>
  <si>
    <t>wc camarim</t>
  </si>
  <si>
    <t>vestiario feminino</t>
  </si>
  <si>
    <t>vestiario masculino</t>
  </si>
  <si>
    <t>parede da fundo laterais inferior</t>
  </si>
  <si>
    <t>palco</t>
  </si>
  <si>
    <t>divisoria wc/vestiario</t>
  </si>
  <si>
    <t>subtotal do item</t>
  </si>
  <si>
    <t>desconto de portas/janelas</t>
  </si>
  <si>
    <t>portas wc/vest</t>
  </si>
  <si>
    <t>janelas</t>
  </si>
  <si>
    <t>portão</t>
  </si>
  <si>
    <t>total geral</t>
  </si>
  <si>
    <t>subtotal geral</t>
  </si>
  <si>
    <t>portas adm/cam</t>
  </si>
  <si>
    <t>porta bar</t>
  </si>
  <si>
    <t xml:space="preserve">total do item </t>
  </si>
  <si>
    <t>100701</t>
  </si>
  <si>
    <t>PORTA DE FERRO, DE ABRIR, TIPO GRADE COM CHAPA, COM GUARNIÇÕES. AF_12/2019</t>
  </si>
  <si>
    <t>12.3</t>
  </si>
  <si>
    <t>PLANILHA ORÇAMENTÁRIA</t>
  </si>
  <si>
    <t>BDI=25%</t>
  </si>
  <si>
    <t>4.5</t>
  </si>
  <si>
    <t>4.8</t>
  </si>
  <si>
    <t>4.9</t>
  </si>
  <si>
    <t>1.0</t>
  </si>
  <si>
    <t>2.0</t>
  </si>
  <si>
    <t>3.0</t>
  </si>
  <si>
    <t>4.0</t>
  </si>
  <si>
    <t>5.0</t>
  </si>
  <si>
    <t>6.0</t>
  </si>
  <si>
    <t>7.0</t>
  </si>
  <si>
    <t>8.0</t>
  </si>
  <si>
    <t>11.0</t>
  </si>
  <si>
    <t>12.0</t>
  </si>
  <si>
    <t>LIMPEZA FINAL DA OBRA</t>
  </si>
  <si>
    <t>LIMPEZA GERAL E ENTREGA DA OBRA</t>
  </si>
  <si>
    <t>PREVENÇÃO A INCÊNDIO</t>
  </si>
  <si>
    <t>100866</t>
  </si>
  <si>
    <t>BARRA DE APOIO RETA, EM ACO INOX POLIDO, COMPRIMENTO 60CM, FIXADA NA PAREDE - FORNECIMENTO E INSTALAÇÃO. AF_01/2020</t>
  </si>
  <si>
    <t>7.1.30</t>
  </si>
  <si>
    <t>ORÇAMENTO RESUMIDO</t>
  </si>
  <si>
    <t>TOTAL</t>
  </si>
  <si>
    <t>PESO (%)</t>
  </si>
  <si>
    <t>Total Geral</t>
  </si>
  <si>
    <t>13.0</t>
  </si>
  <si>
    <t>PINTURA</t>
  </si>
  <si>
    <t>88489</t>
  </si>
  <si>
    <t>APLICAÇÃO MANUAL DE PINTURA COM TINTA LÁTEX ACRÍLICA EM PAREDES, DUAS DEMÃOS. AF_06/2014</t>
  </si>
  <si>
    <t>14.0</t>
  </si>
  <si>
    <t>13.1</t>
  </si>
  <si>
    <t>13.2</t>
  </si>
  <si>
    <t>13.3</t>
  </si>
  <si>
    <t>14.1</t>
  </si>
  <si>
    <t>CRONOGRAMA FÍSICO FINANCEIRO</t>
  </si>
  <si>
    <t>DESCRIÇÃO DE SERVIÇOS</t>
  </si>
  <si>
    <t>PESO%</t>
  </si>
  <si>
    <t>VALOR DO SERVIÇO</t>
  </si>
  <si>
    <t>30 DIAS</t>
  </si>
  <si>
    <t>60 DIAS</t>
  </si>
  <si>
    <t>90 DIAS</t>
  </si>
  <si>
    <t>120 DIAS</t>
  </si>
  <si>
    <t>150 DIAS</t>
  </si>
  <si>
    <t>180 DIAS</t>
  </si>
  <si>
    <t xml:space="preserve"> 1 </t>
  </si>
  <si>
    <t xml:space="preserve"> 2 </t>
  </si>
  <si>
    <t xml:space="preserve"> 3 </t>
  </si>
  <si>
    <t xml:space="preserve"> 4 </t>
  </si>
  <si>
    <t xml:space="preserve"> 5 </t>
  </si>
  <si>
    <t>SOMA</t>
  </si>
  <si>
    <t>PORCENTAGEM</t>
  </si>
  <si>
    <t>CUSTO</t>
  </si>
  <si>
    <t>PORCENTAGEM ACUMULADO</t>
  </si>
  <si>
    <t>CUSTO ACUMULADO</t>
  </si>
  <si>
    <t>COMP09</t>
  </si>
  <si>
    <t>COMP10</t>
  </si>
  <si>
    <t>COMP11</t>
  </si>
  <si>
    <t>COMP12</t>
  </si>
  <si>
    <t>COMP13</t>
  </si>
  <si>
    <t>COMP14</t>
  </si>
  <si>
    <t>PRAZO DE EXECUÇÃO: 180 DIAS</t>
  </si>
  <si>
    <t>1,00 CJ</t>
  </si>
  <si>
    <t>32,00m x 40,10m</t>
  </si>
  <si>
    <t>180,00m x 0,788kg/m</t>
  </si>
  <si>
    <t>280,00m x 0,222kg/m</t>
  </si>
  <si>
    <t>403,00m x 1,551kg/m</t>
  </si>
  <si>
    <t>18,75m² x 49,44kg/m²</t>
  </si>
  <si>
    <t>7,45m x 74,825kg/m²</t>
  </si>
  <si>
    <t>40,10m x 2,00 lados</t>
  </si>
  <si>
    <t>mesa</t>
  </si>
  <si>
    <t>mesa lateral</t>
  </si>
  <si>
    <t>V1/V2</t>
  </si>
  <si>
    <t>Base</t>
  </si>
  <si>
    <t>653,04m x 0,16kg/m</t>
  </si>
  <si>
    <t>465,30m x 0,617kg/m</t>
  </si>
  <si>
    <t>8835,20m x 0,245kg/m</t>
  </si>
  <si>
    <t>cobogo</t>
  </si>
  <si>
    <t>12,.3</t>
  </si>
  <si>
    <t>88441</t>
  </si>
  <si>
    <t>JARDINEIRO COM ENCARGOS COMPLEMENTARES</t>
  </si>
  <si>
    <t>0,0718000</t>
  </si>
  <si>
    <t>20,34</t>
  </si>
  <si>
    <t>1350</t>
  </si>
  <si>
    <t>!EM PROCESSO DE DESATIVACAO! CHAPA DE MADEIRA COMPENSADA RESINADA PARA FORMA DE CONCRETO, DE *2,2 X 1,1* M, E = 10 MM</t>
  </si>
  <si>
    <t>3992</t>
  </si>
  <si>
    <t>TABUA APARELHADA *2,5 X 30* CM, EM MACARANDUBA, ANGELIM OU EQUIVALENTE DA REGIAO</t>
  </si>
  <si>
    <t>4433</t>
  </si>
  <si>
    <t>CAIBRO NAO APARELHADO  *7,5 X 7,5* CM, EM MACARANDUBA, ANGELIM OU EQUIVALENTE DA REGIAO -  BRUTA</t>
  </si>
  <si>
    <t>5061</t>
  </si>
  <si>
    <t>PREGO DE ACO POLIDO COM CABECA 18 X 27 (2 1/2 X 10)</t>
  </si>
  <si>
    <t>88239</t>
  </si>
  <si>
    <t>AJUDANTE DE CARPINTEIRO COM ENCARGOS COMPLEMENTARES</t>
  </si>
  <si>
    <t>91692</t>
  </si>
  <si>
    <t>SERRA CIRCULAR DE BANCADA COM MOTOR ELÉTRICO POTÊNCIA DE 5HP, COM COIFA PARA DISCO 10" - CHP DIURNO. AF_08/2015</t>
  </si>
  <si>
    <t>91693</t>
  </si>
  <si>
    <t>SERRA CIRCULAR DE BANCADA COM MOTOR ELÉTRICO POTÊNCIA DE 5HP, COM COIFA PARA DISCO 10" - CHI DIURNO. AF_08/2015</t>
  </si>
  <si>
    <t>94974</t>
  </si>
  <si>
    <t>CONCRETO MAGRO PARA LASTRO, TRAÇO 1:4,5:4,5 (CIMENTO/ AREIA MÉDIA/ BRITA 1)  - PREPARO MANUAL. AF_07/2016</t>
  </si>
  <si>
    <t>0,4339000</t>
  </si>
  <si>
    <t>1,6923000</t>
  </si>
  <si>
    <t>24,85</t>
  </si>
  <si>
    <t>1,2273000</t>
  </si>
  <si>
    <t>20,94</t>
  </si>
  <si>
    <t>0,0428000</t>
  </si>
  <si>
    <t>0,59</t>
  </si>
  <si>
    <t>0,2042000</t>
  </si>
  <si>
    <t>17,54</t>
  </si>
  <si>
    <t>0,6127000</t>
  </si>
  <si>
    <t>0,0044000</t>
  </si>
  <si>
    <t>0,10</t>
  </si>
  <si>
    <t>0,0191000</t>
  </si>
  <si>
    <t>20,90</t>
  </si>
  <si>
    <t>0,39</t>
  </si>
  <si>
    <t>0,0015000</t>
  </si>
  <si>
    <t>3080</t>
  </si>
  <si>
    <t>FECHADURA ESPELHO PARA PORTA EXTERNA, EM ACO INOX (MAQUINA, TESTA E CONTRA-TESTA) E EM ZAMAC (MACANETA, LINGUETA E TRINCOS) COM ACABAMENTO CROMADO, MAQUINA DE 40 MM, INCLUINDO CHAVE TIPO CILINDRO</t>
  </si>
  <si>
    <t>3097</t>
  </si>
  <si>
    <t>FECHADURA ROSETA REDONDA PARA PORTA DE BANHEIRO, EM ACO INOX (MAQUINA, TESTA E CONTRA-TESTA) E EM ZAMAC (MACANETA, LINGUETA E TRINCOS) COM ACABAMENTO CROMADO, MAQUINA DE 40 MM, INCLUINDO CHAVE TIPO TRANQUETA</t>
  </si>
  <si>
    <t>10886</t>
  </si>
  <si>
    <t>EXTINTOR DE INCENDIO PORTATIL COM CARGA DE AGUA PRESSURIZADA DE 10 L, CLASSE A</t>
  </si>
  <si>
    <t>10891</t>
  </si>
  <si>
    <t>EXTINTOR DE INCENDIO PORTATIL COM CARGA DE PO QUIMICO SECO (PQS) DE 4 KG, CLASSE BC</t>
  </si>
  <si>
    <t>11587</t>
  </si>
  <si>
    <t>FORRO DE PVC LISO, BRANCO, REGUA DE 10 CM, ESPESSURA DE 8 MM A 10 MM (COM COLOCACAO / SEM ESTRUTURA METALICA)</t>
  </si>
  <si>
    <t>86888</t>
  </si>
  <si>
    <t>VASO SANITÁRIO SIFONADO COM CAIXA ACOPLADA LOUÇA BRANCA - FORNECIMENTO E INSTALAÇÃO. AF_01/2020</t>
  </si>
  <si>
    <t>86934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</si>
  <si>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</si>
  <si>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>86943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</si>
  <si>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</si>
  <si>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87548</t>
  </si>
  <si>
    <t>MASSA ÚNICA, PARA RECEBIMENTO DE PINTURA, EM ARGAMASSA TRAÇO 1:2:8, PREPARO MANUAL, APLICADA MANUALMENTE EM FACES INTERNAS DE PAREDES, ESPESSURA DE 10MM, COM EXECUÇÃO DE TALISCAS. AF_06/2014</t>
  </si>
  <si>
    <t>87877</t>
  </si>
  <si>
    <t>CHAPISCO APLICADO EM ALVENARIAS E ESTRUTURAS DE CONCRETO INTERNAS, COM ROLO PARA TEXTURA ACRÍLICA.  ARGAMASSA INDUSTRIALIZADA COM PREPARO EM MISTURADOR 300 KG. AF_06/2014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</si>
  <si>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</si>
  <si>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</si>
  <si>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89171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</si>
  <si>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</si>
  <si>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</si>
  <si>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</si>
  <si>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89482</t>
  </si>
  <si>
    <t>CAIXA SIFONADA, PVC, DN 100 X 100 X 50 MM, FORNECIDA E INSTALADA EM RAMAIS DE ENCAMINHAMENTO DE ÁGUA PLUVIAL. AF_12/2014</t>
  </si>
  <si>
    <t>89748</t>
  </si>
  <si>
    <t>CURVA CURTA 90 GRAUS, PVC, SERIE NORMAL, ESGOTO PREDIAL, DN 100 MM, JUNTA ELÁSTICA, FORNECIDO E INSTALADO EM RAMAL DE DESCARGA OU RAMAL DE ESGOTO SANITÁRIO. AF_12/2014</t>
  </si>
  <si>
    <t>89784</t>
  </si>
  <si>
    <t>TE, PVC, SERIE NORMAL, ESGOTO PREDIAL, DN 50 X 50 MM, JUNTA ELÁSTICA, FORNECIDO E INSTALADO EM RAMAL DE DESCARGA OU RAMAL DE ESGOTO SANITÁRIO. AF_12/2014</t>
  </si>
  <si>
    <t>89796</t>
  </si>
  <si>
    <t>TE, PVC, SERIE NORMAL, ESGOTO PREDIAL, DN 100 X 100 MM, JUNTA ELÁSTICA, FORNECIDO E INSTALADO EM RAMAL DE DESCARGA OU RAMAL DE ESGOTO SANITÁRIO. AF_12/2014</t>
  </si>
  <si>
    <t>89957</t>
  </si>
  <si>
    <t>PONTO DE CONSUMO TERMINAL DE ÁGUA FRIA (SUBRAMAL) COM TUBULAÇÃO DE PVC, DN 25 MM, INSTALADO EM RAMAL DE ÁGUA, INCLUSOS RASGO E CHUMBAMENTO EM ALVENARIA. AF_12/2014</t>
  </si>
  <si>
    <t>90443</t>
  </si>
  <si>
    <t>RASGO EM ALVENARIA PARA RAMAIS/ DISTRIBUIÇÃO COM DIAMETROS MENORES OU IGUAIS A 40 MM. AF_05/2015</t>
  </si>
  <si>
    <t>90466</t>
  </si>
  <si>
    <t>CHUMBAMENTO LINEAR EM ALVENARIA PARA RAMAIS/DISTRIBUIÇÃO COM DIÂMETROS MENORES OU IGUAIS A 40 MM. AF_05/2015</t>
  </si>
  <si>
    <t>90820</t>
  </si>
  <si>
    <t>PORTA DE MADEIRA PARA PINTURA, SEMI-OCA (LEVE OU MÉDIA), 60X210CM, ESPESSURA DE 3,5CM, INCLUSO DOBRADIÇAS - FORNECIMENTO E INSTALAÇÃO. AF_12/2019</t>
  </si>
  <si>
    <t>90822</t>
  </si>
  <si>
    <t>PORTA DE MADEIRA PARA PINTURA, SEMI-OCA (LEVE OU MÉDIA), 80X210CM, ESPESSURA DE 3,5CM, INCLUSO DOBRADIÇAS - FORNECIMENTO E INSTALAÇÃO. AF_12/2019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</si>
  <si>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</si>
  <si>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</si>
  <si>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91173</t>
  </si>
  <si>
    <t>FIXAÇÃO DE TUBOS VERTICAIS DE PPR DIÂMETROS MENORES OU IGUAIS A 40 MM COM ABRAÇADEIRA METÁLICA RÍGIDA TIPO D 1/2", FIXADA EM PERFILADO EM ALVENARIA. AF_05/2015</t>
  </si>
  <si>
    <t>91862</t>
  </si>
  <si>
    <t>ELETRODUTO RÍGIDO ROSCÁVEL, PVC, DN 20 MM (1/2"), PARA CIRCUITOS TERMINAIS, INSTALADO EM FORRO - FORNECIMENTO E INSTALAÇÃO. AF_12/2015</t>
  </si>
  <si>
    <t>91870</t>
  </si>
  <si>
    <t>ELETRODUTO RÍGIDO ROSCÁVEL, PVC, DN 20 MM (1/2"), PARA CIRCUITOS TERMINAIS, INSTALADO EM PAREDE - FORNECIMENTO E INSTALAÇÃO. AF_12/2015</t>
  </si>
  <si>
    <t>91911</t>
  </si>
  <si>
    <t>CURVA 90 GRAUS PARA ELETRODUTO, PVC, ROSCÁVEL, DN 20 MM (1/2"), PARA CIRCUITOS TERMINAIS, INSTALADA EM PAREDE - FORNECIMENTO E INSTALAÇÃO. AF_12/2015</t>
  </si>
  <si>
    <t>91924</t>
  </si>
  <si>
    <t>CABO DE COBRE FLEXÍVEL ISOLADO, 1,5 MM², ANTI-CHAMA 450/750 V, PARA CIRCUITOS TERMINAIS - FORNECIMENTO E INSTALAÇÃO. AF_12/2015</t>
  </si>
  <si>
    <t>91926</t>
  </si>
  <si>
    <t>CABO DE COBRE FLEXÍVEL ISOLADO, 2,5 MM², ANTI-CHAMA 450/750 V, PARA CIRCUITOS TERMINAIS - FORNECIMENTO E INSTALAÇÃO. AF_12/2015</t>
  </si>
  <si>
    <t>91928</t>
  </si>
  <si>
    <t>CABO DE COBRE FLEXÍVEL ISOLADO, 4 MM², ANTI-CHAMA 450/750 V, PARA CIRCUITOS TERMINAIS - FORNECIMENTO E INSTALAÇÃO. AF_12/2015</t>
  </si>
  <si>
    <t>91937</t>
  </si>
  <si>
    <t>CAIXA OCTOGONAL 3" X 3", PVC, INSTALADA EM LAJE - FORNECIMENTO E INSTALAÇÃO. AF_12/2015</t>
  </si>
  <si>
    <t>91945</t>
  </si>
  <si>
    <t>SUPORTE PARAFUSADO COM PLACA DE ENCAIXE 4" X 2" ALTO (2,00 M DO PISO) PARA PONTO ELÉTRICO - FORNECIMENTO E INSTALAÇÃO. AF_12/2015</t>
  </si>
  <si>
    <t>92000</t>
  </si>
  <si>
    <t>TOMADA BAIXA DE EMBUTIR (1 MÓDULO), 2P+T 10 A, INCLUINDO SUPORTE E PLACA - FORNECIMENTO E INSTALAÇÃO. AF_12/2015</t>
  </si>
  <si>
    <t>92008</t>
  </si>
  <si>
    <t>TOMADA BAIXA DE EMBUTIR (2 MÓDULOS), 2P+T 10 A, INCLUINDO SUPORTE E PLACA - FORNECIMENTO E INSTALAÇÃO. AF_12/2015</t>
  </si>
  <si>
    <t>92023</t>
  </si>
  <si>
    <t>INTERRUPTOR SIMPLES (1 MÓDULO) COM 1 TOMADA DE EMBUTIR 2P+T 10 A,  INCLUINDO SUPORTE E PLACA - FORNECIMENTO E INSTALAÇÃO. AF_12/2015</t>
  </si>
  <si>
    <t>92543</t>
  </si>
  <si>
    <t>TRAMA DE MADEIRA COMPOSTA POR TERÇAS PARA TELHADOS DE ATÉ 2 ÁGUAS PARA TELHA ONDULADA DE FIBROCIMENTO, METÁLICA, PLÁSTICA OU TERMOACÚSTICA, INCLUSO TRANSPORTE VERTICAL. AF_07/2019</t>
  </si>
  <si>
    <t>92981</t>
  </si>
  <si>
    <t>CABO DE COBRE FLEXÍVEL ISOLADO, 16 MM², ANTI-CHAMA 450/750 V, PARA DISTRIBUIÇÃO - FORNECIMENTO E INSTALAÇÃO. AF_12/2015</t>
  </si>
  <si>
    <t>93358</t>
  </si>
  <si>
    <t>ESCAVAÇÃO MANUAL DE VALA COM PROFUNDIDADE MENOR OU IGUAL A 1,30 M. AF_02/2021</t>
  </si>
  <si>
    <t>94210</t>
  </si>
  <si>
    <t>TELHAMENTO COM TELHA ONDULADA DE FIBROCIMENTO E = 6 MM, COM RECOBRIMENTO LATERAL DE 1 1/4 DE ONDA PARA TELHADO COM INCLINAÇÃO MÁXIMA DE 10°, COM ATÉ 2 ÁGUAS, INCLUSO IÇAMENTO. AF_07/2019</t>
  </si>
  <si>
    <t>94559</t>
  </si>
  <si>
    <t>JANELA DE AÇO TIPO BASCULANTE PARA VIDROS, COM BATENTE, FERRAGENS E PINTURA ANTICORROSIVA. EXCLUSIVE VIDROS, ACABAMENTO, ALIZAR E CONTRAMARCO. FORNECIMENTO E INSTALAÇÃO. AF_12/2019</t>
  </si>
  <si>
    <t>LASTRO DE CONCRETO MAGRO, APLICADO EM PISOS, LAJES SOBRE SOLO OU RADIERS, ESPESSURA DE 3 CM. AF_07/2016</t>
  </si>
  <si>
    <t>95241</t>
  </si>
  <si>
    <t>LASTRO DE CONCRETO MAGRO, APLICADO EM PISOS, LAJES SOBRE SOLO OU RADIERS, ESPESSURA DE 5 CM. AF_07/2016</t>
  </si>
  <si>
    <t>95805</t>
  </si>
  <si>
    <t>CONDULETE DE PVC, TIPO B, PARA ELETRODUTO DE PVC SOLDÁVEL DN 25 MM (3/4''), APARENTE - FORNECIMENTO E INSTALAÇÃO. AF_11/2016</t>
  </si>
  <si>
    <t>95811</t>
  </si>
  <si>
    <t>CONDULETE DE PVC, TIPO LB, PARA ELETRODUTO DE PVC SOLDÁVEL DN 25 MM (3/4''), APARENTE - FORNECIMENTO E INSTALAÇÃO. AF_11/2016</t>
  </si>
  <si>
    <t>96985</t>
  </si>
  <si>
    <t>HASTE DE ATERRAMENTO 5/8  PARA SPDA - FORNECIMENTO E INSTALAÇÃO. AF_12/2017</t>
  </si>
  <si>
    <t>96995</t>
  </si>
  <si>
    <t>REATERRO MANUAL APILOADO COM SOQUETE. AF_10/2017</t>
  </si>
  <si>
    <t>97586</t>
  </si>
  <si>
    <t>LUMINÁRIA TIPO CALHA, DE SOBREPOR, COM 2 LÂMPADAS TUBULARES FLUORESCENTES DE 36 W, COM REATOR DE PARTIDA RÁPIDA - FORNECIMENTO E INSTALAÇÃO. AF_02/2020</t>
  </si>
  <si>
    <t>97593</t>
  </si>
  <si>
    <t>LUMINÁRIA TIPO SPOT, DE SOBREPOR, COM 1 LÂMPADA FLUORESCENTE DE 15 W, SEM REATOR - FORNECIMENTO E INSTALAÇÃO. AF_02/2020</t>
  </si>
  <si>
    <t>97611</t>
  </si>
  <si>
    <t>LÂMPADA COMPACTA FLUORESCENTE DE 15 W, BASE E27 - FORNECIMENTO E INSTALAÇÃO. AF_02/2020</t>
  </si>
  <si>
    <t>97612</t>
  </si>
  <si>
    <t>LÂMPADA COMPACTA FLUORESCENTE DE 20 W, BASE E27 - FORNECIMENTO E INSTALAÇÃO. AF_02/2020</t>
  </si>
  <si>
    <t>97886</t>
  </si>
  <si>
    <t>CAIXA ENTERRADA ELÉTRICA RETANGULAR, EM ALVENARIA COM TIJOLOS CERÂMICOS MACIÇOS, FUNDO COM BRITA, DIMENSÕES INTERNAS: 0,3X0,3X0,3 M. AF_12/2020</t>
  </si>
  <si>
    <t>98283</t>
  </si>
  <si>
    <t>CABO TELEFÔNICO CCI-50 4 PARES, SEM BLINDAGEM, INSTALADO EM DISTRIBUIÇÃO DE EDIFICAÇÃO RESIDENCIAL - FORNECIMENTO E INSTALAÇÃO. AF_11/2019</t>
  </si>
  <si>
    <t>98441</t>
  </si>
  <si>
    <t>PAREDE DE MADEIRA COMPENSADA PARA CONSTRUÇÃO TEMPORÁRIA EM CHAPA SIMPLES, EXTERNA, COM ÁREA LÍQUIDA MAIOR OU IGUAL A 6 M², SEM VÃO. AF_05/2018</t>
  </si>
  <si>
    <t>98442</t>
  </si>
  <si>
    <t>PAREDE DE MADEIRA COMPENSADA PARA CONSTRUÇÃO TEMPORÁRIA EM CHAPA SIMPLES, EXTERNA, COM ÁREA LÍQUIDA MENOR QUE 6 M², SEM VÃO. AF_05/2018</t>
  </si>
  <si>
    <t>98443</t>
  </si>
  <si>
    <t>PAREDE DE MADEIRA COMPENSADA PARA CONSTRUÇÃO TEMPORÁRIA EM CHAPA SIMPLES, INTERNA, COM ÁREA LÍQUIDA MAIOR OU IGUAL A 6 M², SEM VÃO. AF_05/2018</t>
  </si>
  <si>
    <t>98444</t>
  </si>
  <si>
    <t>PAREDE DE MADEIRA COMPENSADA PARA CONSTRUÇÃO TEMPORÁRIA EM CHAPA SIMPLES, INTERNA, COM ÁREA LÍQUIDA MENOR QUE 6 M², SEM VÃO. AF_05/2018</t>
  </si>
  <si>
    <t>98445</t>
  </si>
  <si>
    <t>PAREDE DE MADEIRA COMPENSADA PARA CONSTRUÇÃO TEMPORÁRIA EM CHAPA SIMPLES, EXTERNA, COM ÁREA LÍQUIDA MAIOR OU IGUAL A 6 M², COM VÃO. AF_05/2018</t>
  </si>
  <si>
    <t>98446</t>
  </si>
  <si>
    <t>PAREDE DE MADEIRA COMPENSADA PARA CONSTRUÇÃO TEMPORÁRIA EM CHAPA SIMPLES, EXTERNA, COM ÁREA LÍQUIDA MENOR QUE 6 M², COM VÃO. AF_05/2018</t>
  </si>
  <si>
    <t>98447</t>
  </si>
  <si>
    <t>PAREDE DE MADEIRA COMPENSADA PARA CONSTRUÇÃO TEMPORÁRIA EM CHAPA SIMPLES, INTERNA, COM ÁREA LÍQUIDA MAIOR OU IGUAL A 6 M², COM VÃO. AF_05/2018</t>
  </si>
  <si>
    <t>98448</t>
  </si>
  <si>
    <t>PAREDE DE MADEIRA COMPENSADA PARA CONSTRUÇÃO TEMPORÁRIA EM CHAPA SIMPLES, INTERNA, COM ÁREA LÍQUIDA MENOR QUE 6 M², COM VÃO. AF_05/2018</t>
  </si>
  <si>
    <t>100556</t>
  </si>
  <si>
    <t>CAIXA DE PASSAGEM PARA TELEFONE 15X15X10CM (SOBREPOR), FORNECIMENTO E INSTALACAO. AF_11/2019</t>
  </si>
  <si>
    <t>100665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</si>
  <si>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</si>
  <si>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101165</t>
  </si>
  <si>
    <t>ALVENARIA DE EMBASAMENTO COM BLOCO ESTRUTURAL DE CONCRETO, DE 14X19X29CM E ARGAMASSA DE ASSENTAMENTO COM PREPARO EM BETONEIRA. AF_05/2020</t>
  </si>
  <si>
    <t>101875</t>
  </si>
  <si>
    <t>QUADRO DE DISTRIBUIÇÃO DE ENERGIA EM CHAPA DE AÇO GALVANIZADO, DE EMBUTIR, COM BARRAMENTO TRIFÁSICO, PARA 12 DISJUNTORES DIN 100A - FORNECIMENTO E INSTALAÇÃO. AF_10/2020</t>
  </si>
  <si>
    <t>101891</t>
  </si>
  <si>
    <t>DISJUNTOR MONOPOLAR TIPO NEMA, CORRENTE NOMINAL DE 35 ATÉ 50A - FORNECIMENTO E INSTALAÇÃO. AF_10/2020</t>
  </si>
  <si>
    <t>0,0578000</t>
  </si>
  <si>
    <t>2,60</t>
  </si>
  <si>
    <t>0,0385000</t>
  </si>
  <si>
    <t>0,0193000</t>
  </si>
  <si>
    <t>166,25</t>
  </si>
  <si>
    <t>3,20</t>
  </si>
  <si>
    <t>160,76</t>
  </si>
  <si>
    <t>3,10</t>
  </si>
  <si>
    <t>0,9938000</t>
  </si>
  <si>
    <t>4,95</t>
  </si>
  <si>
    <t>6,88</t>
  </si>
  <si>
    <t>0,96</t>
  </si>
  <si>
    <t>0,2047000</t>
  </si>
  <si>
    <t>7,90</t>
  </si>
  <si>
    <t>1,61</t>
  </si>
  <si>
    <t>4,4976000</t>
  </si>
  <si>
    <t>0,1023000</t>
  </si>
  <si>
    <t>0,0806000</t>
  </si>
  <si>
    <t>0,80</t>
  </si>
  <si>
    <t>0,1388000</t>
  </si>
  <si>
    <t>0,1253000</t>
  </si>
  <si>
    <t>0,1472000</t>
  </si>
  <si>
    <t>0,0771000</t>
  </si>
  <si>
    <t>0,63</t>
  </si>
  <si>
    <t>0,33</t>
  </si>
  <si>
    <t>0,17</t>
  </si>
  <si>
    <t>1,91</t>
  </si>
  <si>
    <t>0,98</t>
  </si>
  <si>
    <t>0,0964000</t>
  </si>
  <si>
    <t>0,1002000</t>
  </si>
  <si>
    <t>10,32</t>
  </si>
  <si>
    <t>1,03</t>
  </si>
  <si>
    <t>1,08</t>
  </si>
  <si>
    <t>0,5300000</t>
  </si>
  <si>
    <t>2,13</t>
  </si>
  <si>
    <t>1,7344000</t>
  </si>
  <si>
    <t>0,0324000</t>
  </si>
  <si>
    <t>7,94</t>
  </si>
  <si>
    <t>0,1927000</t>
  </si>
  <si>
    <t>1,4165000</t>
  </si>
  <si>
    <t>2,73</t>
  </si>
  <si>
    <t>3,4689000</t>
  </si>
  <si>
    <t>2,0235000</t>
  </si>
  <si>
    <t>8,96</t>
  </si>
  <si>
    <t>0,1734000</t>
  </si>
  <si>
    <t>8,26</t>
  </si>
  <si>
    <t>1,43</t>
  </si>
  <si>
    <t>0,44</t>
  </si>
  <si>
    <t>1,70</t>
  </si>
  <si>
    <t>0,1542000</t>
  </si>
  <si>
    <t>0,1349000</t>
  </si>
  <si>
    <t>1,3621000</t>
  </si>
  <si>
    <t>9,76</t>
  </si>
  <si>
    <t>0,0233000</t>
  </si>
  <si>
    <t>65,63</t>
  </si>
  <si>
    <t>1,52</t>
  </si>
  <si>
    <t>0,0289000</t>
  </si>
  <si>
    <t>0,0054000</t>
  </si>
  <si>
    <t>0,08</t>
  </si>
  <si>
    <t>1,3559000</t>
  </si>
  <si>
    <t>0,2891000</t>
  </si>
  <si>
    <t>2,75</t>
  </si>
  <si>
    <t>0,0060000</t>
  </si>
  <si>
    <t>39,79</t>
  </si>
  <si>
    <t>0,23</t>
  </si>
  <si>
    <t>0,1156000</t>
  </si>
  <si>
    <t>0,66</t>
  </si>
  <si>
    <t>18,73</t>
  </si>
  <si>
    <t>0,6167000</t>
  </si>
  <si>
    <t>0,2979000</t>
  </si>
  <si>
    <t>0,3429000</t>
  </si>
  <si>
    <t>0,1581000</t>
  </si>
  <si>
    <t>0,1820000</t>
  </si>
  <si>
    <t>0,4654000</t>
  </si>
  <si>
    <t>0,3629000</t>
  </si>
  <si>
    <t>0,2470000</t>
  </si>
  <si>
    <t>0,1926000</t>
  </si>
  <si>
    <t>0,0239000</t>
  </si>
  <si>
    <t>4417</t>
  </si>
  <si>
    <t>5068</t>
  </si>
  <si>
    <t>PREGO DE ACO POLIDO COM CABECA 17 X 21 (2 X 11)</t>
  </si>
  <si>
    <t>7356</t>
  </si>
  <si>
    <t>TINTA ACRILICA PREMIUM, COR BRANCO FOSCO</t>
  </si>
  <si>
    <t>L</t>
  </si>
  <si>
    <t>10567</t>
  </si>
  <si>
    <t>TABUA *2,5 X 23* CM EM PINUS, MISTA OU EQUIVALENTE DA REGIAO - BRUTA</t>
  </si>
  <si>
    <t>99062</t>
  </si>
  <si>
    <t>MARCAÇÃO DE PONTOS EM GABARITO OU CAVALETE. AF_10/2018</t>
  </si>
  <si>
    <t>0,7445000</t>
  </si>
  <si>
    <t>5,82</t>
  </si>
  <si>
    <t>0,4125000</t>
  </si>
  <si>
    <t>0,1110000</t>
  </si>
  <si>
    <t>0,0256000</t>
  </si>
  <si>
    <t>0,5500000</t>
  </si>
  <si>
    <t>0,3563000</t>
  </si>
  <si>
    <t>0,7125000</t>
  </si>
  <si>
    <t>0,0039000</t>
  </si>
  <si>
    <t>0,0168000</t>
  </si>
  <si>
    <t>0,0046000</t>
  </si>
  <si>
    <t>1,5000000</t>
  </si>
  <si>
    <t>88309</t>
  </si>
  <si>
    <t>PEDREIRO COM ENCARGOS COMPLEMENTARES</t>
  </si>
  <si>
    <t>1,1890000</t>
  </si>
  <si>
    <t>21,01</t>
  </si>
  <si>
    <t>24,98</t>
  </si>
  <si>
    <t>3,0530000</t>
  </si>
  <si>
    <t>50,64</t>
  </si>
  <si>
    <t>1,4590000</t>
  </si>
  <si>
    <t>30,65</t>
  </si>
  <si>
    <t>4,1380000</t>
  </si>
  <si>
    <t>68,64</t>
  </si>
  <si>
    <t>94968</t>
  </si>
  <si>
    <t>CONCRETO MAGRO PARA LASTRO, TRAÇO 1:4,5:4,5 (CIMENTO/ AREIA MÉDIA/ BRITA 1)  - PREPARO MECÂNICO COM BETONEIRA 600 L. AF_07/2016</t>
  </si>
  <si>
    <t>0,3106000</t>
  </si>
  <si>
    <t>6,52</t>
  </si>
  <si>
    <t>0,0847000</t>
  </si>
  <si>
    <t>1,40</t>
  </si>
  <si>
    <t>0,0565000</t>
  </si>
  <si>
    <t>2692</t>
  </si>
  <si>
    <t>DESMOLDANTE PROTETOR PARA FORMAS DE MADEIRA, DE BASE OLEOSA EMULSIONADA EM AGUA</t>
  </si>
  <si>
    <t>4491</t>
  </si>
  <si>
    <t>4517</t>
  </si>
  <si>
    <t>SARRAFO *2,5 X 7,5* CM EM PINUS, MISTA OU EQUIVALENTE DA REGIAO - BRUTA</t>
  </si>
  <si>
    <t>5074</t>
  </si>
  <si>
    <t>PREGO DE ACO POLIDO COM CABECA 15 X 18 (1 1/2 X 13)</t>
  </si>
  <si>
    <t>6189</t>
  </si>
  <si>
    <t>TABUA NAO APARELHADA *2,5 X 30* CM, EM MACARANDUBA, ANGELIM OU EQUIVALENTE DA REGIAO - BRUTA</t>
  </si>
  <si>
    <t>40304</t>
  </si>
  <si>
    <t>PREGO DE ACO POLIDO COM CABECA DUPLA 17 X 27 (2 1/2 X 11)</t>
  </si>
  <si>
    <t>0,0170000</t>
  </si>
  <si>
    <t>0,11</t>
  </si>
  <si>
    <t>0,6250000</t>
  </si>
  <si>
    <t>4,25</t>
  </si>
  <si>
    <t>0,9240000</t>
  </si>
  <si>
    <t>0,0110000</t>
  </si>
  <si>
    <t>1,0590000</t>
  </si>
  <si>
    <t>22,09</t>
  </si>
  <si>
    <t>23,39</t>
  </si>
  <si>
    <t>0,0440000</t>
  </si>
  <si>
    <t>0,5890000</t>
  </si>
  <si>
    <t>10,33</t>
  </si>
  <si>
    <t>1,4130000</t>
  </si>
  <si>
    <t>29,39</t>
  </si>
  <si>
    <t>0,0180000</t>
  </si>
  <si>
    <t>0,43</t>
  </si>
  <si>
    <t>0,0140000</t>
  </si>
  <si>
    <t>0,29</t>
  </si>
  <si>
    <t>5073</t>
  </si>
  <si>
    <t>PREGO DE ACO POLIDO COM CABECA 17 X 24 (2 1/4 X 11)</t>
  </si>
  <si>
    <t>0,6050000</t>
  </si>
  <si>
    <t>0,5670000</t>
  </si>
  <si>
    <t>0,0260000</t>
  </si>
  <si>
    <t>0,37</t>
  </si>
  <si>
    <t>1,0080000</t>
  </si>
  <si>
    <t>22,26</t>
  </si>
  <si>
    <t>0,0340000</t>
  </si>
  <si>
    <t>0,4710000</t>
  </si>
  <si>
    <t>1,1450000</t>
  </si>
  <si>
    <t>23,81</t>
  </si>
  <si>
    <t>0,40</t>
  </si>
  <si>
    <t>4,6120000</t>
  </si>
  <si>
    <t>0,0470000</t>
  </si>
  <si>
    <t>0,0160000</t>
  </si>
  <si>
    <t>0,25</t>
  </si>
  <si>
    <t>1,2780000</t>
  </si>
  <si>
    <t>28,23</t>
  </si>
  <si>
    <t>0,0100000</t>
  </si>
  <si>
    <t>1,0860000</t>
  </si>
  <si>
    <t>19,04</t>
  </si>
  <si>
    <t>2,7690000</t>
  </si>
  <si>
    <t>57,59</t>
  </si>
  <si>
    <t>0,0790000</t>
  </si>
  <si>
    <t>1,89</t>
  </si>
  <si>
    <t>0,0390000</t>
  </si>
  <si>
    <t>0,81</t>
  </si>
  <si>
    <t>39017</t>
  </si>
  <si>
    <t>ESPACADOR / DISTANCIADOR CIRCULAR COM ENTRADA LATERAL, EM PLASTICO, PARA VERGALHAO *4,2 A 12,5* MM, COBRIMENTO 20 MM</t>
  </si>
  <si>
    <t>43132</t>
  </si>
  <si>
    <t>ARAME RECOZIDO 16 BWG, D = 1,65 MM (0,016 KG/M) OU 18 BWG, D = 1,25 MM (0,01 KG/M)</t>
  </si>
  <si>
    <t>88238</t>
  </si>
  <si>
    <t>AJUDANTE DE ARMADOR COM ENCARGOS COMPLEMENTARES</t>
  </si>
  <si>
    <t>88245</t>
  </si>
  <si>
    <t>ARMADOR COM ENCARGOS COMPLEMENTARES</t>
  </si>
  <si>
    <t>92791</t>
  </si>
  <si>
    <t>CORTE E DOBRA DE AÇO CA-60, DIÂMETRO DE 5,0 MM, UTILIZADO EM ESTRUTURAS DIVERSAS, EXCETO LAJES. AF_12/2015</t>
  </si>
  <si>
    <t>1,9665000</t>
  </si>
  <si>
    <t>0,0250000</t>
  </si>
  <si>
    <t>14,85</t>
  </si>
  <si>
    <t>0,0635000</t>
  </si>
  <si>
    <t>16,21</t>
  </si>
  <si>
    <t>1,02</t>
  </si>
  <si>
    <t>0,1945000</t>
  </si>
  <si>
    <t>4,06</t>
  </si>
  <si>
    <t>92793</t>
  </si>
  <si>
    <t>CORTE E DOBRA DE AÇO CA-50, DIÂMETRO DE 8,0 MM, UTILIZADO EM ESTRUTURAS DIVERSAS, EXCETO LAJES. AF_12/2015</t>
  </si>
  <si>
    <t>0,7240000</t>
  </si>
  <si>
    <t>0,12</t>
  </si>
  <si>
    <t>0,0375000</t>
  </si>
  <si>
    <t>0,60</t>
  </si>
  <si>
    <t>0,1155000</t>
  </si>
  <si>
    <t>2,41</t>
  </si>
  <si>
    <t>92794</t>
  </si>
  <si>
    <t>CORTE E DOBRA DE AÇO CA-50, DIÂMETRO DE 10,0 MM, UTILIZADO EM ESTRUTURAS DIVERSAS, EXCETO LAJES. AF_12/2015</t>
  </si>
  <si>
    <t>0,4655000</t>
  </si>
  <si>
    <t>0,07</t>
  </si>
  <si>
    <t>0,0290000</t>
  </si>
  <si>
    <t>0,47</t>
  </si>
  <si>
    <t>0,0890000</t>
  </si>
  <si>
    <t>1,86</t>
  </si>
  <si>
    <t>92795</t>
  </si>
  <si>
    <t>CORTE E DOBRA DE AÇO CA-50, DIÂMETRO DE 12,5 MM, UTILIZADO EM ESTRUTURAS DIVERSAS, EXCETO LAJES. AF_12/2015</t>
  </si>
  <si>
    <t>0,3060000</t>
  </si>
  <si>
    <t>0,05</t>
  </si>
  <si>
    <t>0,0220000</t>
  </si>
  <si>
    <t>0,35</t>
  </si>
  <si>
    <t>0,0680000</t>
  </si>
  <si>
    <t>1,42</t>
  </si>
  <si>
    <t>90586</t>
  </si>
  <si>
    <t>VIBRADOR DE IMERSÃO, DIÂMETRO DE PONTEIRA 45MM, MOTOR ELÉTRICO TRIFÁSICO POTÊNCIA DE 2 CV - CHP DIURNO. AF_06/2015</t>
  </si>
  <si>
    <t>90587</t>
  </si>
  <si>
    <t>VIBRADOR DE IMERSÃO, DIÂMETRO DE PONTEIRA 45MM, MOTOR ELÉTRICO TRIFÁSICO POTÊNCIA DE 2 CV - CHI DIURNO. AF_06/2015</t>
  </si>
  <si>
    <t>94972</t>
  </si>
  <si>
    <t>4,9060000</t>
  </si>
  <si>
    <t>103,07</t>
  </si>
  <si>
    <t>3,2960000</t>
  </si>
  <si>
    <t>54,68</t>
  </si>
  <si>
    <t>0,4230000</t>
  </si>
  <si>
    <t>0,79</t>
  </si>
  <si>
    <t>1,2250000</t>
  </si>
  <si>
    <t>0,49</t>
  </si>
  <si>
    <t>1,1500000</t>
  </si>
  <si>
    <t>2,3860000</t>
  </si>
  <si>
    <t>50,12</t>
  </si>
  <si>
    <t>2,4500000</t>
  </si>
  <si>
    <t>40,64</t>
  </si>
  <si>
    <t>0,3140000</t>
  </si>
  <si>
    <t>0,9110000</t>
  </si>
  <si>
    <t>0,36</t>
  </si>
  <si>
    <t>40271</t>
  </si>
  <si>
    <t>LOCACAO DE APRUMADOR METALICO DE PILAR, COM ALTURA E ANGULO REGULAVEIS, EXTENSAO DE *1,50* A *2,80* M</t>
  </si>
  <si>
    <t>MES</t>
  </si>
  <si>
    <t>40275</t>
  </si>
  <si>
    <t>LOCACAO DE VIGA SANDUICHE METALICA VAZADA PARA TRAVAMENTO DE PILARES, ALTURA DE *8* CM, LARGURA DE *6* CM E EXTENSAO DE 2 M</t>
  </si>
  <si>
    <t>40287</t>
  </si>
  <si>
    <t>LOCACAO DE BARRA DE ANCORAGEM DE 0,80 A 1,20 M DE EXTENSAO, COM ROSCA DE 5/8", INCLUINDO PORCA E FLANGE</t>
  </si>
  <si>
    <t>92263</t>
  </si>
  <si>
    <t>FABRICAÇÃO DE FÔRMA PARA PILARES E ESTRUTURAS SIMILARES, EM CHAPA DE MADEIRA COMPENSADA RESINADA, E = 17 MM. AF_09/2020</t>
  </si>
  <si>
    <t>0,06</t>
  </si>
  <si>
    <t>0,1960000</t>
  </si>
  <si>
    <t>0,3930000</t>
  </si>
  <si>
    <t>0,7850000</t>
  </si>
  <si>
    <t>2,15</t>
  </si>
  <si>
    <t>0,0190000</t>
  </si>
  <si>
    <t>0,1590000</t>
  </si>
  <si>
    <t>0,8660000</t>
  </si>
  <si>
    <t>0,2630000</t>
  </si>
  <si>
    <t>6193</t>
  </si>
  <si>
    <t>TABUA  NAO  APARELHADA  *2,5 X 20* CM, EM MACARANDUBA, ANGELIM OU EQUIVALENTE DA REGIAO - BRUTA</t>
  </si>
  <si>
    <t>92265</t>
  </si>
  <si>
    <t>FABRICAÇÃO DE FÔRMA PARA VIGAS, EM CHAPA DE MADEIRA COMPENSADA RESINADA, E = 17 MM. AF_09/2020</t>
  </si>
  <si>
    <t>92272</t>
  </si>
  <si>
    <t>FABRICAÇÃO DE ESCORAS DE VIGA DO TIPO GARFO, EM MADEIRA. AF_09/2020</t>
  </si>
  <si>
    <t>0,3280000</t>
  </si>
  <si>
    <t>15,13</t>
  </si>
  <si>
    <t>0,0490000</t>
  </si>
  <si>
    <t>0,1750000</t>
  </si>
  <si>
    <t>0,9570000</t>
  </si>
  <si>
    <t>0,2970000</t>
  </si>
  <si>
    <t>1,5510000</t>
  </si>
  <si>
    <t>4,96</t>
  </si>
  <si>
    <t>0,85</t>
  </si>
  <si>
    <t>3,06</t>
  </si>
  <si>
    <t>19,90</t>
  </si>
  <si>
    <t>10749</t>
  </si>
  <si>
    <t>LOCACAO DE ESCORA METALICA TELESCOPICA, COM ALTURA REGULAVEL DE *1,80* A *3,20* M, COM CAPACIDADE DE CARGA DE NO MINIMO 1000 KGF (10 KN), INCLUSO TRIPE E FORCADO</t>
  </si>
  <si>
    <t>40270</t>
  </si>
  <si>
    <t>VIGA DE ESCORAMAENTO H20, DE MADEIRA, PESO DE 5,00 A 5,20 KG/M, COM EXTREMIDADES PLASTICAS</t>
  </si>
  <si>
    <t>92267</t>
  </si>
  <si>
    <t>FABRICAÇÃO DE FÔRMA PARA LAJES, EM CHAPA DE MADEIRA COMPENSADA RESINADA, E = 17 MM. AF_09/2020</t>
  </si>
  <si>
    <t>0,3970000</t>
  </si>
  <si>
    <t>2,00</t>
  </si>
  <si>
    <t>0,0300000</t>
  </si>
  <si>
    <t>2,07</t>
  </si>
  <si>
    <t>0,0970000</t>
  </si>
  <si>
    <t>0,5280000</t>
  </si>
  <si>
    <t>10,98</t>
  </si>
  <si>
    <t>0,3410000</t>
  </si>
  <si>
    <t>1,1900000</t>
  </si>
  <si>
    <t>0,0367000</t>
  </si>
  <si>
    <t>0,2245000</t>
  </si>
  <si>
    <t>4,69</t>
  </si>
  <si>
    <t>0,5430000</t>
  </si>
  <si>
    <t>0,09</t>
  </si>
  <si>
    <t>0,0156000</t>
  </si>
  <si>
    <t>0,0956000</t>
  </si>
  <si>
    <t>1,99</t>
  </si>
  <si>
    <t>0,3670000</t>
  </si>
  <si>
    <t>0,0114000</t>
  </si>
  <si>
    <t>0,18</t>
  </si>
  <si>
    <t>0,0698000</t>
  </si>
  <si>
    <t>1,45</t>
  </si>
  <si>
    <t>92801</t>
  </si>
  <si>
    <t>CORTE E DOBRA DE AÇO CA-50, DIÂMETRO DE 6,3 MM, UTILIZADO EM LAJE. AF_12/2015</t>
  </si>
  <si>
    <t>1,3330000</t>
  </si>
  <si>
    <t>0,30</t>
  </si>
  <si>
    <t>0,1168000</t>
  </si>
  <si>
    <t>2,44</t>
  </si>
  <si>
    <t>370</t>
  </si>
  <si>
    <t>AREIA MEDIA - POSTO JAZIDA/FORNECEDOR (RETIRADO NA JAZIDA, SEM TRANSPORTE)</t>
  </si>
  <si>
    <t>1379</t>
  </si>
  <si>
    <t>CIMENTO PORTLAND COMPOSTO CP II-32</t>
  </si>
  <si>
    <t>4721</t>
  </si>
  <si>
    <t>PEDRA BRITADA N. 1 (9,5 a 19 MM) POSTO PEDREIRA/FORNECEDOR, SEM FRETE</t>
  </si>
  <si>
    <t>88377</t>
  </si>
  <si>
    <t>OPERADOR DE BETONEIRA ESTACIONÁRIA/MISTURADOR COM ENCARGOS COMPLEMENTARES</t>
  </si>
  <si>
    <t>88830</t>
  </si>
  <si>
    <t>BETONEIRA CAPACIDADE NOMINAL DE 400 L, CAPACIDADE DE MISTURA 280 L, MOTOR ELÉTRICO TRIFÁSICO POTÊNCIA DE 2 CV, SEM CARREGADOR - CHP DIURNO. AF_10/2014</t>
  </si>
  <si>
    <t>88831</t>
  </si>
  <si>
    <t>BETONEIRA CAPACIDADE NOMINAL DE 400 L, CAPACIDADE DE MISTURA 280 L, MOTOR ELÉTRICO TRIFÁSICO POTÊNCIA DE 2 CV, SEM CARREGADOR - CHI DIURNO. AF_10/2014</t>
  </si>
  <si>
    <t>52,50</t>
  </si>
  <si>
    <t>37,95</t>
  </si>
  <si>
    <t>16,78</t>
  </si>
  <si>
    <t>1,65</t>
  </si>
  <si>
    <t>1,23</t>
  </si>
  <si>
    <t>0,24</t>
  </si>
  <si>
    <t>1,8460000</t>
  </si>
  <si>
    <t>38,39</t>
  </si>
  <si>
    <t>38,78</t>
  </si>
  <si>
    <t>5,5380000</t>
  </si>
  <si>
    <t>91,87</t>
  </si>
  <si>
    <t>0,6720000</t>
  </si>
  <si>
    <t>1,27</t>
  </si>
  <si>
    <t>1,1740000</t>
  </si>
  <si>
    <t>0,1631000</t>
  </si>
  <si>
    <t>3,42</t>
  </si>
  <si>
    <t>0,0444000</t>
  </si>
  <si>
    <t>0,73</t>
  </si>
  <si>
    <t>0,0339000</t>
  </si>
  <si>
    <t>3777</t>
  </si>
  <si>
    <t>LONA PLASTICA PESADA PRETA, E = 150 MICRA</t>
  </si>
  <si>
    <t>4460</t>
  </si>
  <si>
    <t>SARRAFO NAO APARELHADO *2,5 X 10* CM, EM MACARANDUBA, ANGELIM OU EQUIVALENTE DA REGIAO -  BRUTA</t>
  </si>
  <si>
    <t>7156</t>
  </si>
  <si>
    <t>TELA DE ACO SOLDADA NERVURADA, CA-60, Q-196, (3,11 KG/M2), DIAMETRO DO FIO = 5,0 MM, LARGURA = 2,45 M, ESPACAMENTO DA MALHA = 10 X 10 CM</t>
  </si>
  <si>
    <t>94964</t>
  </si>
  <si>
    <t>1,1280000</t>
  </si>
  <si>
    <t>1,24</t>
  </si>
  <si>
    <t>1,39</t>
  </si>
  <si>
    <t>0,2500000</t>
  </si>
  <si>
    <t>7,56</t>
  </si>
  <si>
    <t>0,2000000</t>
  </si>
  <si>
    <t>1,1224000</t>
  </si>
  <si>
    <t>0,1805000</t>
  </si>
  <si>
    <t>3,75</t>
  </si>
  <si>
    <t>0,2767000</t>
  </si>
  <si>
    <t>5,81</t>
  </si>
  <si>
    <t>0,4572000</t>
  </si>
  <si>
    <t>7,58</t>
  </si>
  <si>
    <t>43146</t>
  </si>
  <si>
    <t>ENDURECEDOR MINERAL DE BASE CIMENTICIA PARA PISO DE CONCRETO</t>
  </si>
  <si>
    <t>95282</t>
  </si>
  <si>
    <t>DESEMPENADEIRA DE CONCRETO, PESO DE 75KG, 4 PÁS, MOTOR A GASOLINA, POTÊNCIA 5,5 HP - CHP DIURNO. AF_09/2016</t>
  </si>
  <si>
    <t>4,0000000</t>
  </si>
  <si>
    <t>0,0880000</t>
  </si>
  <si>
    <t>1,84</t>
  </si>
  <si>
    <t>0,0070000</t>
  </si>
  <si>
    <t>7167</t>
  </si>
  <si>
    <t>TELA DE ARAME GALVANIZADA QUADRANGULAR / LOSANGULAR, FIO 2,11 MM (14 BWG), MALHA 5 X 5 CM, H = 2 M</t>
  </si>
  <si>
    <t>7696</t>
  </si>
  <si>
    <t>TUBO ACO GALVANIZADO COM COSTURA, CLASSE MEDIA, DN 2", E = *3,65* MM, PESO *5,10* KG/M (NBR 5580)</t>
  </si>
  <si>
    <t>43130</t>
  </si>
  <si>
    <t>ARAME GALVANIZADO 12 BWG, D = 2,76 MM (0,048 KG/M) OU 14 BWG, D = 2,11 MM (0,026 KG/M)</t>
  </si>
  <si>
    <t>88315</t>
  </si>
  <si>
    <t>SERRALHEIRO COM ENCARGOS COMPLEMENTARES</t>
  </si>
  <si>
    <t>1,0500000</t>
  </si>
  <si>
    <t>0,0700000</t>
  </si>
  <si>
    <t>0,1500000</t>
  </si>
  <si>
    <t>17,25</t>
  </si>
  <si>
    <t>0,5000000</t>
  </si>
  <si>
    <t>7304</t>
  </si>
  <si>
    <t>TINTA EPOXI BASE AGUA PREMIUM, BRANCA</t>
  </si>
  <si>
    <t>10,50</t>
  </si>
  <si>
    <t>7348</t>
  </si>
  <si>
    <t>TINTA ACRILICA PREMIUM PARA PISO</t>
  </si>
  <si>
    <t>12815</t>
  </si>
  <si>
    <t>FITA CREPE ROLO DE 25 MM X 50 M</t>
  </si>
  <si>
    <t>88310</t>
  </si>
  <si>
    <t>PINTOR COM ENCARGOS COMPLEMENTARES</t>
  </si>
  <si>
    <t>0,0200000</t>
  </si>
  <si>
    <t>7,33</t>
  </si>
  <si>
    <t>0,14</t>
  </si>
  <si>
    <t>0,1000000</t>
  </si>
  <si>
    <t>22,01</t>
  </si>
  <si>
    <t>5318</t>
  </si>
  <si>
    <t>SOLVENTE DILUENTE A BASE DE AGUARRAS</t>
  </si>
  <si>
    <t>7288</t>
  </si>
  <si>
    <t>TINTA ESMALTE SINTETICO PREMIUM FOSCO</t>
  </si>
  <si>
    <t>0,0620000</t>
  </si>
  <si>
    <t>12,04</t>
  </si>
  <si>
    <t>0,74</t>
  </si>
  <si>
    <t>0,2067000</t>
  </si>
  <si>
    <t>0,5266000</t>
  </si>
  <si>
    <t>11,59</t>
  </si>
  <si>
    <t>0,16</t>
  </si>
  <si>
    <t>2,5000000</t>
  </si>
  <si>
    <t>2,0000000</t>
  </si>
  <si>
    <t>2,2560000</t>
  </si>
  <si>
    <t>1,9830000</t>
  </si>
  <si>
    <t>4,2390000</t>
  </si>
  <si>
    <t>1,2130000</t>
  </si>
  <si>
    <t>18,90</t>
  </si>
  <si>
    <t>46,92</t>
  </si>
  <si>
    <t>41,66</t>
  </si>
  <si>
    <t>70,32</t>
  </si>
  <si>
    <t>0,1600000</t>
  </si>
  <si>
    <t>0,0360000</t>
  </si>
  <si>
    <t>0,0130000</t>
  </si>
  <si>
    <t>0,21</t>
  </si>
  <si>
    <t>3767</t>
  </si>
  <si>
    <t>LIXA EM FOLHA PARA PAREDE OU MADEIRA, NUMERO 120 (COR VERMELHA)</t>
  </si>
  <si>
    <t>4047</t>
  </si>
  <si>
    <t>!EM PROCESSO DE DESATIVACAO! MASSA CORRIDA PVA PARA PAREDES INTERNAS</t>
  </si>
  <si>
    <t>GL</t>
  </si>
  <si>
    <t>0,0600000</t>
  </si>
  <si>
    <t>0,02</t>
  </si>
  <si>
    <t>0,1640000</t>
  </si>
  <si>
    <t>1,59</t>
  </si>
  <si>
    <t>0,5040000</t>
  </si>
  <si>
    <t>11,09</t>
  </si>
  <si>
    <t>0,1850000</t>
  </si>
  <si>
    <t>0,3300000</t>
  </si>
  <si>
    <t>7,80</t>
  </si>
  <si>
    <t>0,1700000</t>
  </si>
  <si>
    <t>1287</t>
  </si>
  <si>
    <t>PISO EM CERAMICA ESMALTADA EXTRA, PEI MAIOR OU IGUAL A 4, FORMATO MENOR OU IGUAL A 2025 CM2</t>
  </si>
  <si>
    <t>1381</t>
  </si>
  <si>
    <t>ARGAMASSA COLANTE AC I PARA CERAMICAS</t>
  </si>
  <si>
    <t>34357</t>
  </si>
  <si>
    <t>REJUNTE CIMENTICIO, QUALQUER COR</t>
  </si>
  <si>
    <t>88256</t>
  </si>
  <si>
    <t>AZULEJISTA OU LADRILHISTA COM ENCARGOS COMPLEMENTARES</t>
  </si>
  <si>
    <t>1,0600000</t>
  </si>
  <si>
    <t>6,1400000</t>
  </si>
  <si>
    <t>0,70</t>
  </si>
  <si>
    <t>4,29</t>
  </si>
  <si>
    <t>0,1900000</t>
  </si>
  <si>
    <t>4,11</t>
  </si>
  <si>
    <t>0,78</t>
  </si>
  <si>
    <t>0,2600000</t>
  </si>
  <si>
    <t>22,27</t>
  </si>
  <si>
    <t>5,79</t>
  </si>
  <si>
    <t>2,48</t>
  </si>
  <si>
    <t>40549</t>
  </si>
  <si>
    <t>PARAFUSO, COMUM, ASTM A307, SEXTAVADO, DIAMETRO 1/2" (12,7 MM), COMPRIMENTO 1" (25,4 MM)</t>
  </si>
  <si>
    <t>CENTO</t>
  </si>
  <si>
    <t>43083</t>
  </si>
  <si>
    <t>PERFIL "U" ENRIJECIDO DE ACO GALVANIZADO, DOBRADO, 150 X 60 X 20 MM, E = 3,00 MM OU 200 X 75 X 25 MM, E = 3,75 MM</t>
  </si>
  <si>
    <t>93281</t>
  </si>
  <si>
    <t>GUINCHO ELÉTRICO DE COLUNA, CAPACIDADE 400 KG, COM MOTO FREIO, MOTOR TRIFÁSICO DE 1,25 CV - CHP DIURNO. AF_03/2016</t>
  </si>
  <si>
    <t>93282</t>
  </si>
  <si>
    <t>GUINCHO ELÉTRICO DE COLUNA, CAPACIDADE 400 KG, COM MOTO FREIO, MOTOR TRIFÁSICO DE 1,25 CV - CHI DIURNO. AF_03/2016</t>
  </si>
  <si>
    <t>4,3330000</t>
  </si>
  <si>
    <t>0,2130000</t>
  </si>
  <si>
    <t>3,72</t>
  </si>
  <si>
    <t>0,1060000</t>
  </si>
  <si>
    <t>1,75</t>
  </si>
  <si>
    <t>0,0068000</t>
  </si>
  <si>
    <t>0,13</t>
  </si>
  <si>
    <t>0,0094000</t>
  </si>
  <si>
    <t>18,21</t>
  </si>
  <si>
    <t>7243</t>
  </si>
  <si>
    <t>TELHA TRAPEZOIDAL EM ACO ZINCADO, SEM PINTURA, ALTURA DE APROXIMADAMENTE 40 MM, ESPESSURA DE 0,50 MM E LARGURA UTIL DE 980 MM</t>
  </si>
  <si>
    <t>11029</t>
  </si>
  <si>
    <t>HASTE RETA PARA GANCHO DE FERRO GALVANIZADO, COM ROSCA 1/4 " X 30 CM PARA FIXACAO DE TELHA METALICA, INCLUI PORCA E ARRUELAS DE VEDACAO</t>
  </si>
  <si>
    <t>88323</t>
  </si>
  <si>
    <t>TELHADISTA COM ENCARGOS COMPLEMENTARES</t>
  </si>
  <si>
    <t>1,1660000</t>
  </si>
  <si>
    <t>4,1500000</t>
  </si>
  <si>
    <t>1,63</t>
  </si>
  <si>
    <t>1,60</t>
  </si>
  <si>
    <t>0,0910000</t>
  </si>
  <si>
    <t>20,78</t>
  </si>
  <si>
    <t>0,0009000</t>
  </si>
  <si>
    <t>0,01</t>
  </si>
  <si>
    <t>0,0013000</t>
  </si>
  <si>
    <t>142</t>
  </si>
  <si>
    <t>SELANTE ELASTICO MONOCOMPONENTE A BASE DE POLIURETANO (PU) PARA JUNTAS DIVERSAS</t>
  </si>
  <si>
    <t>310ML</t>
  </si>
  <si>
    <t>5104</t>
  </si>
  <si>
    <t>REBITE DE ALUMINIO VAZADO DE REPUXO, 3,2 X 8 MM (1KG = 1025 UNIDADES)</t>
  </si>
  <si>
    <t>13388</t>
  </si>
  <si>
    <t>SOLDA EM BARRA DE ESTANHO-CHUMBO 50/50</t>
  </si>
  <si>
    <t>40784</t>
  </si>
  <si>
    <t>CALHA QUADRADA DE CHAPA DE ACO GALVANIZADA NUM 24, CORTE 100 CM</t>
  </si>
  <si>
    <t>0,1610000</t>
  </si>
  <si>
    <t>0,0049000</t>
  </si>
  <si>
    <t>0,28</t>
  </si>
  <si>
    <t>0,1800000</t>
  </si>
  <si>
    <t>0,6330000</t>
  </si>
  <si>
    <t>0,5390000</t>
  </si>
  <si>
    <t>11,20</t>
  </si>
  <si>
    <t>0,0132000</t>
  </si>
  <si>
    <t>0,0183000</t>
  </si>
  <si>
    <t>9835</t>
  </si>
  <si>
    <t>TUBO PVC  SERIE NORMAL, DN 40 MM, PARA ESGOTO  PREDIAL (NBR 5688)</t>
  </si>
  <si>
    <t>38383</t>
  </si>
  <si>
    <t>LIXA D'AGUA EM FOLHA, GRAO 100</t>
  </si>
  <si>
    <t>88248</t>
  </si>
  <si>
    <t>88267</t>
  </si>
  <si>
    <t>0,3000000</t>
  </si>
  <si>
    <t>15,99</t>
  </si>
  <si>
    <t>4,79</t>
  </si>
  <si>
    <t>20,52</t>
  </si>
  <si>
    <t>6,15</t>
  </si>
  <si>
    <t>122</t>
  </si>
  <si>
    <t>9838</t>
  </si>
  <si>
    <t>TUBO PVC SERIE NORMAL, DN 50 MM, PARA ESGOTO PREDIAL (NBR 5688)</t>
  </si>
  <si>
    <t>20083</t>
  </si>
  <si>
    <t>0,0108000</t>
  </si>
  <si>
    <t>0,58</t>
  </si>
  <si>
    <t>8,12</t>
  </si>
  <si>
    <t>0,0163000</t>
  </si>
  <si>
    <t>0,76</t>
  </si>
  <si>
    <t>0,1270000</t>
  </si>
  <si>
    <t>0,3800000</t>
  </si>
  <si>
    <t>6,07</t>
  </si>
  <si>
    <t>7,79</t>
  </si>
  <si>
    <t>9836</t>
  </si>
  <si>
    <t>TUBO PVC  SERIE NORMAL, DN 100 MM, PARA ESGOTO  PREDIAL (NBR 5688)</t>
  </si>
  <si>
    <t>0,0363000</t>
  </si>
  <si>
    <t>1,96</t>
  </si>
  <si>
    <t>0,0593000</t>
  </si>
  <si>
    <t>0,7400000</t>
  </si>
  <si>
    <t>11,83</t>
  </si>
  <si>
    <t>15,18</t>
  </si>
  <si>
    <t>296</t>
  </si>
  <si>
    <t>ANEL BORRACHA PARA TUBO ESGOTO PREDIAL DN 50 MM (NBR 5688)</t>
  </si>
  <si>
    <t>5103</t>
  </si>
  <si>
    <t>CAIXA SIFONADA PVC, 100 X 100 X 50 MM, COM GRELHA REDONDA BRANCA</t>
  </si>
  <si>
    <t>20078</t>
  </si>
  <si>
    <t>PASTA LUBRIFICANTE PARA TUBOS E CONEXOES COM JUNTA ELASTICA (USO EM PVC, ACO, POLIETILENO E OUTROS) ( DE *400* G)</t>
  </si>
  <si>
    <t>0,0148000</t>
  </si>
  <si>
    <t>0,0225000</t>
  </si>
  <si>
    <t>0,0640000</t>
  </si>
  <si>
    <t>3,99</t>
  </si>
  <si>
    <t>5,13</t>
  </si>
  <si>
    <t>301</t>
  </si>
  <si>
    <t>ANEL BORRACHA PARA TUBO ESGOTO PREDIAL, DN 100 MM (NBR 5688)</t>
  </si>
  <si>
    <t>1966</t>
  </si>
  <si>
    <t>CURVA PVC CURTA 90 GRAUS, 100 MM, PARA ESGOTO PREDIAL</t>
  </si>
  <si>
    <t>0,0460000</t>
  </si>
  <si>
    <t>0,1200000</t>
  </si>
  <si>
    <t>2,46</t>
  </si>
  <si>
    <t>1932</t>
  </si>
  <si>
    <t>CURVA PVC CURTA 90 G, DN 50 MM, PARA ESGOTO PREDIAL</t>
  </si>
  <si>
    <t>0,0400000</t>
  </si>
  <si>
    <t>0,82</t>
  </si>
  <si>
    <t>3518</t>
  </si>
  <si>
    <t>JOELHO PVC, SOLDAVEL, PB, 45 GRAUS, DN 50 MM, PARA ESGOTO PREDIAL</t>
  </si>
  <si>
    <t>2,83</t>
  </si>
  <si>
    <t>0,1300000</t>
  </si>
  <si>
    <t>2,66</t>
  </si>
  <si>
    <t>3517</t>
  </si>
  <si>
    <t>JOELHO PVC, SOLDAVEL, BB, 90 GRAUS, DN 40 MM, PARA ESGOTO PREDIAL</t>
  </si>
  <si>
    <t>0,0099000</t>
  </si>
  <si>
    <t>0,53</t>
  </si>
  <si>
    <t>0,0150000</t>
  </si>
  <si>
    <t>0,0210000</t>
  </si>
  <si>
    <t>0,03</t>
  </si>
  <si>
    <t>2,05</t>
  </si>
  <si>
    <t>3526</t>
  </si>
  <si>
    <t>JOELHO PVC, SOLDAVEL, PB, 90 GRAUS, DN 50 MM, PARA ESGOTO PREDIAL</t>
  </si>
  <si>
    <t>2,27</t>
  </si>
  <si>
    <t>3662</t>
  </si>
  <si>
    <t>JUNCAO SIMPLES, PVC, DN 50 X 50 MM, SERIE NORMAL PARA ESGOTO PREDIAL</t>
  </si>
  <si>
    <t>0,95</t>
  </si>
  <si>
    <t>3899</t>
  </si>
  <si>
    <t>LUVA SIMPLES, PVC, SOLDAVEL, DN 100 MM, SERIE NORMAL, PARA ESGOTO PREDIAL</t>
  </si>
  <si>
    <t>2,71</t>
  </si>
  <si>
    <t>3,48</t>
  </si>
  <si>
    <t>3875</t>
  </si>
  <si>
    <t>LUVA SIMPLES, PVC, SOLDAVEL, DN 50 MM, SERIE NORMAL, PARA ESGOTO PREDIAL</t>
  </si>
  <si>
    <t>2,61</t>
  </si>
  <si>
    <t>0,0800000</t>
  </si>
  <si>
    <t>1,64</t>
  </si>
  <si>
    <t>3516</t>
  </si>
  <si>
    <t>JOELHO PVC, SOLDAVEL, BB, 45 GRAUS, DN 40 MM, PARA ESGOTO PREDIAL</t>
  </si>
  <si>
    <t>7091</t>
  </si>
  <si>
    <t>TE SANITARIO, PVC, DN 100 X 100 MM, SERIE NORMAL, PARA ESGOTO PREDIAL</t>
  </si>
  <si>
    <t>0,0920000</t>
  </si>
  <si>
    <t>2,55</t>
  </si>
  <si>
    <t>3,28</t>
  </si>
  <si>
    <t>7097</t>
  </si>
  <si>
    <t>TE SANITARIO, PVC, DN 50 X 50 MM, SERIE NORMAL, PARA ESGOTO PREDIAL</t>
  </si>
  <si>
    <t>11739</t>
  </si>
  <si>
    <t>RALO SECO PVC CONICO, 100 X 40 MM,  COM GRELHA REDONDA BRANCA</t>
  </si>
  <si>
    <t>0,26</t>
  </si>
  <si>
    <t>0,0075000</t>
  </si>
  <si>
    <t>1,11</t>
  </si>
  <si>
    <t>3528</t>
  </si>
  <si>
    <t>JOELHO PVC, SOLDAVEL, PB, 45 GRAUS, DN 100 MM, PARA ESGOTO PREDIAL</t>
  </si>
  <si>
    <t>86885</t>
  </si>
  <si>
    <t>ENGATE FLEXÍVEL EM PLÁSTICO BRANCO, 1/2 X 40CM - FORNECIMENTO E INSTALAÇÃO. AF_01/2020</t>
  </si>
  <si>
    <t>9,88</t>
  </si>
  <si>
    <t>3146</t>
  </si>
  <si>
    <t>FITA VEDA ROSCA EM ROLOS DE 18 MM X 10 M (L X C)</t>
  </si>
  <si>
    <t>4351</t>
  </si>
  <si>
    <t>PARAFUSO NIQUELADO 3 1/2" COM ACABAMENTO CROMADO PARA FIXAR PECA SANITARIA, INCLUI PORCA CEGA, ARRUELA E BUCHA DE NYLON TAMANHO S-8</t>
  </si>
  <si>
    <t>6142</t>
  </si>
  <si>
    <t>CONJUNTO DE LIGACAO PARA BACIA SANITARIA AJUSTAVEL, EM PLASTICO BRANCO, COM TUBO, CANOPLA E ESPUDE</t>
  </si>
  <si>
    <t>10432</t>
  </si>
  <si>
    <t>MICTORIO SIFONADO LOUCA BRANCA SEM COMPLEMENTOS</t>
  </si>
  <si>
    <t>21112</t>
  </si>
  <si>
    <t>VALVULA DE DESCARGA EM METAL CROMADO PARA MICTORIO COM ACIONAMENTO POR PRESSAO E FECHAMENTO AUTOMATICO</t>
  </si>
  <si>
    <t>0,0365000</t>
  </si>
  <si>
    <t>3,00</t>
  </si>
  <si>
    <t>6,24</t>
  </si>
  <si>
    <t>1,0090000</t>
  </si>
  <si>
    <t>0,3179000</t>
  </si>
  <si>
    <t>20,70</t>
  </si>
  <si>
    <t>5,27</t>
  </si>
  <si>
    <t>10425</t>
  </si>
  <si>
    <t>LAVATORIO LOUCA BRANCA SUSPENSO *40 X 30* CM</t>
  </si>
  <si>
    <t>37329</t>
  </si>
  <si>
    <t>REJUNTE EPOXI, QUALQUER COR</t>
  </si>
  <si>
    <t>0,0304000</t>
  </si>
  <si>
    <t>86,57</t>
  </si>
  <si>
    <t>2,63</t>
  </si>
  <si>
    <t>0,3870000</t>
  </si>
  <si>
    <t>0,1886000</t>
  </si>
  <si>
    <t>3,12</t>
  </si>
  <si>
    <t>13415</t>
  </si>
  <si>
    <t>TORNEIRA CROMADA DE MESA PARA LAVATORIO, PADRAO POPULAR, 1/2 " OU 3/4 " (REF 1193)</t>
  </si>
  <si>
    <t>43,53</t>
  </si>
  <si>
    <t>0,0960000</t>
  </si>
  <si>
    <t>0,0303000</t>
  </si>
  <si>
    <t>0,50</t>
  </si>
  <si>
    <t>1368</t>
  </si>
  <si>
    <t>CHUVEIRO COMUM EM PLASTICO BRANCO, COM CANO, 3 TEMPERATURAS, 5500 W (110/220 V)</t>
  </si>
  <si>
    <t>0,4467000</t>
  </si>
  <si>
    <t>9,16</t>
  </si>
  <si>
    <t>0,1407000</t>
  </si>
  <si>
    <t>2,33</t>
  </si>
  <si>
    <t>377</t>
  </si>
  <si>
    <t>ASSENTO SANITARIO DE PLASTICO, TIPO CONVENCIONAL</t>
  </si>
  <si>
    <t>0,1536000</t>
  </si>
  <si>
    <t>3,15</t>
  </si>
  <si>
    <t>0,0484000</t>
  </si>
  <si>
    <t>11757</t>
  </si>
  <si>
    <t>SABONETEIRA DE PAREDE EM METAL CROMADO</t>
  </si>
  <si>
    <t>0,3162000</t>
  </si>
  <si>
    <t>6,48</t>
  </si>
  <si>
    <t>0,0996000</t>
  </si>
  <si>
    <t>11703</t>
  </si>
  <si>
    <t>PAPELEIRA DE PAREDE EM METAL CROMADO SEM TAMPA</t>
  </si>
  <si>
    <t>650</t>
  </si>
  <si>
    <t>BLOCO DE VEDACAO DE CONCRETO, 9 X 19 X 39 CM (CLASSE C - NBR 6136)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</si>
  <si>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</si>
  <si>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</si>
  <si>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</si>
  <si>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</si>
  <si>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87316</t>
  </si>
  <si>
    <t>ARGAMASSA TRAÇO 1:4 (EM VOLUME DE CIMENTO E AREIA GROSSA ÚMIDA) PARA CHAPISCO CONVENCIONAL, PREPARO MECÂNICO COM BETONEIRA 400 L. AF_08/2019</t>
  </si>
  <si>
    <t>94970</t>
  </si>
  <si>
    <t>97735</t>
  </si>
  <si>
    <t>PEÇA RETANGULAR PRÉ-MOLDADA, VOLUME DE CONCRETO DE 30 A 100 LITROS, TAXA DE AÇO APROXIMADA DE 30KG/M³. AF_01/2018</t>
  </si>
  <si>
    <t>100475</t>
  </si>
  <si>
    <t>ARGAMASSA TRAÇO 1:3 (EM VOLUME DE CIMENTO E AREIA MÉDIA ÚMIDA) COM ADIÇÃO DE IMPERMEABILIZANTE, PREPARO MECÂNICO COM BETONEIRA 400 L. AF_08/2019</t>
  </si>
  <si>
    <t>101616</t>
  </si>
  <si>
    <t>PREPARO DE FUNDO DE VALA COM LARGURA MENOR QUE 1,5 M (ACERTO DO SOLO NATURAL). AF_08/2020</t>
  </si>
  <si>
    <t>22,4145000</t>
  </si>
  <si>
    <t>2,09</t>
  </si>
  <si>
    <t>0,0087000</t>
  </si>
  <si>
    <t>0,84</t>
  </si>
  <si>
    <t>0,0294000</t>
  </si>
  <si>
    <t>0,0014000</t>
  </si>
  <si>
    <t>0,62</t>
  </si>
  <si>
    <t>4,2230000</t>
  </si>
  <si>
    <t>88,72</t>
  </si>
  <si>
    <t>70,05</t>
  </si>
  <si>
    <t>0,0744000</t>
  </si>
  <si>
    <t>0,0448000</t>
  </si>
  <si>
    <t>0,0728000</t>
  </si>
  <si>
    <t>0,8100000</t>
  </si>
  <si>
    <t>7258</t>
  </si>
  <si>
    <t>TIJOLO CERAMICO MACICO COMUM *5 X 10 X 20* CM (L X A X C)</t>
  </si>
  <si>
    <t>97733</t>
  </si>
  <si>
    <t>PEÇA RETANGULAR PRÉ-MOLDADA, VOLUME DE CONCRETO DE ATÉ 10 LITROS, TAXA DE AÇO APROXIMADA DE 30KG/M³. AF_01/2018</t>
  </si>
  <si>
    <t>129,2722000</t>
  </si>
  <si>
    <t>0,0011000</t>
  </si>
  <si>
    <t>4,6030000</t>
  </si>
  <si>
    <t>96,70</t>
  </si>
  <si>
    <t>76,36</t>
  </si>
  <si>
    <t>0,0223000</t>
  </si>
  <si>
    <t>0,0939000</t>
  </si>
  <si>
    <t>0,3500000</t>
  </si>
  <si>
    <t>1,69</t>
  </si>
  <si>
    <t>12563</t>
  </si>
  <si>
    <t>ANEL EM CONCRETO ARMADO, LISO, PARA, POCOS DE VISITA, POCOS DE INSPECAO, FOSSAS SEPTICAS E SUMIDOUROS, SEM FUNDO, DIAMETRO INTERNO DE 1,50 M E ALTURA DE 0,50 M</t>
  </si>
  <si>
    <t>97738</t>
  </si>
  <si>
    <t>PEÇA CIRCULAR PRÉ-MOLDADA, VOLUME DE CONCRETO DE 10 A 30 LITROS, TAXA DE FIBRA DE POLIPROPILENO APROXIMADA DE 6 KG/M³. AF_01/2018_P</t>
  </si>
  <si>
    <t>97739</t>
  </si>
  <si>
    <t>PEÇA CIRCULAR PRÉ-MOLDADA, VOLUME DE CONCRETO DE 30 A 100 LITROS, TAXA DE AÇO APROXIMADA DE 30KG/M³. AF_01/2018</t>
  </si>
  <si>
    <t>101625</t>
  </si>
  <si>
    <t>PREPARO DE FUNDO DE VALA COM LARGURA MAIOR OU IGUAL A 1,5 M E MENOR QUE 2,5 M, COM CAMADA DE AREIA, LANÇAMENTO MECANIZADO. AF_08/2020</t>
  </si>
  <si>
    <t>0,3959000</t>
  </si>
  <si>
    <t>1,3316000</t>
  </si>
  <si>
    <t>5,0000000</t>
  </si>
  <si>
    <t>3,6167000</t>
  </si>
  <si>
    <t>75,98</t>
  </si>
  <si>
    <t>60,00</t>
  </si>
  <si>
    <t>0,0154000</t>
  </si>
  <si>
    <t>0,1301000</t>
  </si>
  <si>
    <t>0,2459000</t>
  </si>
  <si>
    <t>0,2270000</t>
  </si>
  <si>
    <t>43447</t>
  </si>
  <si>
    <t>ANEL EM CONCRETO ARMADO, PERFURADO, PARA FOSSAS SEPTICAS E SUMIDOUROS, SEM FUNDO, DIAMETRO INTERNO DE 2,50 M E ALTURA DE 0,50 M</t>
  </si>
  <si>
    <t>88628</t>
  </si>
  <si>
    <t>ARGAMASSA TRAÇO 1:3 (EM VOLUME DE CIMENTO E AREIA MÉDIA ÚMIDA), PREPARO MECÂNICO COM BETONEIRA 400 L. AF_08/2019</t>
  </si>
  <si>
    <t>97740</t>
  </si>
  <si>
    <t>PEÇA CIRCULAR PRÉ-MOLDADA, VOLUME DE CONCRETO ACIMA DE 100 LITROS, TAXA DE AÇO APROXIMADA DE 30KG/M³. AF_01/2018</t>
  </si>
  <si>
    <t>0,7257000</t>
  </si>
  <si>
    <t>2,4411000</t>
  </si>
  <si>
    <t>6,0000000</t>
  </si>
  <si>
    <t>2,5249000</t>
  </si>
  <si>
    <t>53,04</t>
  </si>
  <si>
    <t>41,88</t>
  </si>
  <si>
    <t>0,0738000</t>
  </si>
  <si>
    <t>0,3771000</t>
  </si>
  <si>
    <t>0,5641000</t>
  </si>
  <si>
    <t>36204</t>
  </si>
  <si>
    <t>BARRA DE APOIO RETA, EM ACO INOX POLIDO, COMPRIMENTO 60CM, DIAMETRO MINIMO 3 CM</t>
  </si>
  <si>
    <t>0,9485000</t>
  </si>
  <si>
    <t>19,46</t>
  </si>
  <si>
    <t>0,2988000</t>
  </si>
  <si>
    <t>107</t>
  </si>
  <si>
    <t>ADAPTADOR PVC SOLDAVEL CURTO COM BOLSA E ROSCA, 20 MM X 1/2", PARA AGUA FRIA</t>
  </si>
  <si>
    <t>0,32</t>
  </si>
  <si>
    <t>0,04</t>
  </si>
  <si>
    <t>0,0520000</t>
  </si>
  <si>
    <t>0,83</t>
  </si>
  <si>
    <t>1,06</t>
  </si>
  <si>
    <t>3148</t>
  </si>
  <si>
    <t>6020</t>
  </si>
  <si>
    <t>REGISTRO GAVETA BRUTO EM LATAO FORJADO, BITOLA 1/2 " (REF 1509)</t>
  </si>
  <si>
    <t>11,06</t>
  </si>
  <si>
    <t>3,19</t>
  </si>
  <si>
    <t>4,10</t>
  </si>
  <si>
    <t>6016</t>
  </si>
  <si>
    <t>REGISTRO GAVETA BRUTO EM LATAO FORJADO, BITOLA 3/4 " (REF 1509)</t>
  </si>
  <si>
    <t>3854</t>
  </si>
  <si>
    <t>LUVA DE CORRER PARA TUBO SOLDAVEL, PVC, 20 MM, PARA AGUA FRIA PREDIAL</t>
  </si>
  <si>
    <t>3542</t>
  </si>
  <si>
    <t>JOELHO PVC, SOLDAVEL, 90 GRAUS, 20 MM, PARA AGUA FRIA PREDIAL</t>
  </si>
  <si>
    <t>0,0770000</t>
  </si>
  <si>
    <t>1,58</t>
  </si>
  <si>
    <t>7138</t>
  </si>
  <si>
    <t>TE SOLDAVEL, PVC, 90 GRAUS, 20 MM, PARA AGUA FRIA PREDIAL (NBR 5648)</t>
  </si>
  <si>
    <t>0,0090000</t>
  </si>
  <si>
    <t>0,1030000</t>
  </si>
  <si>
    <t>2,11</t>
  </si>
  <si>
    <t>9867</t>
  </si>
  <si>
    <t>TUBO PVC, SOLDAVEL, DN 20 MM, AGUA FRIA (NBR-5648)</t>
  </si>
  <si>
    <t>1,0610000</t>
  </si>
  <si>
    <t>0,0320000</t>
  </si>
  <si>
    <t>1,55</t>
  </si>
  <si>
    <t>9868</t>
  </si>
  <si>
    <t>TUBO PVC, SOLDAVEL, DN 25 MM, AGUA FRIA (NBR-5648)</t>
  </si>
  <si>
    <t>0,0380000</t>
  </si>
  <si>
    <t>0,1130000</t>
  </si>
  <si>
    <t>1,80</t>
  </si>
  <si>
    <t>2,31</t>
  </si>
  <si>
    <t>7121</t>
  </si>
  <si>
    <t>TE PVC, SOLDAVEL, COM BUCHA DE LATAO NA BOLSA CENTRAL, 90 GRAUS, 20 MM X 1/2", PARA AGUA FRIA PREDIAL</t>
  </si>
  <si>
    <t>0,0650000</t>
  </si>
  <si>
    <t>0,1720000</t>
  </si>
  <si>
    <t>3,52</t>
  </si>
  <si>
    <t>3904</t>
  </si>
  <si>
    <t>LUVA PVC SOLDAVEL, 25 MM, PARA AGUA FRIA PREDIAL</t>
  </si>
  <si>
    <t>0,65</t>
  </si>
  <si>
    <t>0,0080000</t>
  </si>
  <si>
    <t>3529</t>
  </si>
  <si>
    <t>JOELHO PVC, SOLDAVEL, 90 GRAUS, 25 MM, PARA AGUA FRIA PREDIAL</t>
  </si>
  <si>
    <t>0,0900000</t>
  </si>
  <si>
    <t>67</t>
  </si>
  <si>
    <t>ADAPTADOR PVC ROSCAVEL, COM FLANGES E ANEL DE VEDACAO, 1/2", PARA CAIXA D' AGUA</t>
  </si>
  <si>
    <t>68</t>
  </si>
  <si>
    <t>ADAPTADOR PVC SOLDAVEL, COM FLANGES LIVRES, 32 MM X 1", PARA CAIXA D' AGUA</t>
  </si>
  <si>
    <t>87</t>
  </si>
  <si>
    <t>ADAPTADOR PVC SOLDAVEL, LONGO, COM FLANGE LIVRE,  25 MM X 3/4", PARA CAIXA D' AGUA</t>
  </si>
  <si>
    <t>119</t>
  </si>
  <si>
    <t>ADESIVO PLASTICO PARA PVC, BISNAGA COM 75 GR</t>
  </si>
  <si>
    <t>3536</t>
  </si>
  <si>
    <t>JOELHO PVC, SOLDAVEL, 90 GRAUS, 32 MM, PARA AGUA FRIA PREDIAL</t>
  </si>
  <si>
    <t>7140</t>
  </si>
  <si>
    <t>TE SOLDAVEL, PVC, 90 GRAUS, 32 MM, PARA AGUA FRIA PREDIAL (NBR 5648)</t>
  </si>
  <si>
    <t>9869</t>
  </si>
  <si>
    <t>TUBO PVC, SOLDAVEL, DN 32 MM, AGUA FRIA (NBR-5648)</t>
  </si>
  <si>
    <t>11675</t>
  </si>
  <si>
    <t>REGISTRO DE ESFERA, PVC, COM VOLANTE, VS, SOLDAVEL, DN 32 MM, COM CORPO DIVIDIDO</t>
  </si>
  <si>
    <t>11829</t>
  </si>
  <si>
    <t>TORNEIRA DE BOIA CONVENCIONAL PARA CAIXA D'AGUA, 1/2", COM HASTE E TORNEIRA METALICOS E BALAO PLASTICO</t>
  </si>
  <si>
    <t>34636</t>
  </si>
  <si>
    <t>CAIXA D'AGUA EM POLIETILENO 1000 LITROS, COM TAMPA</t>
  </si>
  <si>
    <t>14,60</t>
  </si>
  <si>
    <t>0,4000000</t>
  </si>
  <si>
    <t>0,90</t>
  </si>
  <si>
    <t>7,7000000</t>
  </si>
  <si>
    <t>123,12</t>
  </si>
  <si>
    <t>158,00</t>
  </si>
  <si>
    <t>1014</t>
  </si>
  <si>
    <t>CABO DE COBRE, FLEXIVEL, CLASSE 4 OU 5, ISOLACAO EM PVC/A, ANTICHAMA BWF-B, 1 CONDUTOR, 450/750 V, SECAO NOMINAL 2,5 MM2</t>
  </si>
  <si>
    <t>21127</t>
  </si>
  <si>
    <t>FITA ISOLANTE ADESIVA ANTICHAMA, USO ATE 750 V, EM ROLO DE 19 MM X 5 M</t>
  </si>
  <si>
    <t>88247</t>
  </si>
  <si>
    <t>88264</t>
  </si>
  <si>
    <t>16,50</t>
  </si>
  <si>
    <t>21,18</t>
  </si>
  <si>
    <t>981</t>
  </si>
  <si>
    <t>CABO DE COBRE, FLEXIVEL, CLASSE 4 OU 5, ISOLACAO EM PVC/A, ANTICHAMA BWF-B, 1 CONDUTOR, 450/750 V, SECAO NOMINAL 4 MM2</t>
  </si>
  <si>
    <t>982</t>
  </si>
  <si>
    <t>CABO DE COBRE, FLEXIVEL, CLASSE 4 OU 5, ISOLACAO EM PVC/A, ANTICHAMA BWF-B, 1 CONDUTOR, 450/750 V, SECAO NOMINAL 6 MM2</t>
  </si>
  <si>
    <t>4,05</t>
  </si>
  <si>
    <t>1,10</t>
  </si>
  <si>
    <t>1020</t>
  </si>
  <si>
    <t>CABO DE COBRE, FLEXIVEL, CLASSE 4 OU 5, ISOLACAO EM PVC/A, ANTICHAMA BWF-B, COBERTURA PVC-ST1, ANTICHAMA BWF-B, 1 CONDUTOR, 0,6/1 KV, SECAO NOMINAL 10 MM2</t>
  </si>
  <si>
    <t>995</t>
  </si>
  <si>
    <t>CABO DE COBRE, FLEXIVEL, CLASSE 4 OU 5, ISOLACAO EM PVC/A, ANTICHAMA BWF-B, COBERTURA PVC-ST1, ANTICHAMA BWF-B, 1 CONDUTOR, 0,6/1 KV, SECAO NOMINAL 16 MM2</t>
  </si>
  <si>
    <t>1,0270000</t>
  </si>
  <si>
    <t>0,27</t>
  </si>
  <si>
    <t>3811</t>
  </si>
  <si>
    <t>LUMINARIA DE SOBREPOR EM CHAPA DE ACO PARA 2 LAMPADAS FLUORESCENTES DE *18* W, ALETADA, COMPLETA (LAMPADAS E REATOR INCLUSOS)</t>
  </si>
  <si>
    <t>0,1727000</t>
  </si>
  <si>
    <t>2,84</t>
  </si>
  <si>
    <t>0,4144000</t>
  </si>
  <si>
    <t>8,77</t>
  </si>
  <si>
    <t>3799</t>
  </si>
  <si>
    <t>LUMINARIA DE SOBREPOR EM CHAPA DE ACO PARA 2 LAMPADAS FLUORESCENTES DE *36* W, ALETADA, COMPLETA (LAMPADAS E REATOR INCLUSOS)</t>
  </si>
  <si>
    <t>3752</t>
  </si>
  <si>
    <t>LAMPADA VAPOR METALICO TUBULAR 400 W (BASE E40)</t>
  </si>
  <si>
    <t>12273</t>
  </si>
  <si>
    <t>PROJETOR RETANGULAR FECHADO PARA LAMPADA VAPOR DE MERCURIO/SODIO 250 W A 500 W, CABECEIRAS EM ALUMINIO FUNDIDO, CORPO EM ALUMINIO ANODIZADO, PARA LAMPADA E40 FECHAMENTO EM VIDRO TEMPERADO.</t>
  </si>
  <si>
    <t>12318</t>
  </si>
  <si>
    <t>REATOR P/ 1 LAMPADA VAPOR DE MERCURIO 400W USO EXT</t>
  </si>
  <si>
    <t>0,0420000</t>
  </si>
  <si>
    <t>0,5888000</t>
  </si>
  <si>
    <t>9,71</t>
  </si>
  <si>
    <t>12,47</t>
  </si>
  <si>
    <t>91946</t>
  </si>
  <si>
    <t>SUPORTE PARAFUSADO COM PLACA DE ENCAIXE 4" X 2" MÉDIO (1,30 M DO PISO) PARA PONTO ELÉTRICO - FORNECIMENTO E INSTALAÇÃO. AF_12/2015</t>
  </si>
  <si>
    <t>91952</t>
  </si>
  <si>
    <t>INTERRUPTOR SIMPLES (1 MÓDULO), 10A/250V, SEM SUPORTE E SEM PLACA - FORNECIMENTO E INSTALAÇÃO. AF_12/2015</t>
  </si>
  <si>
    <t>91958</t>
  </si>
  <si>
    <t>INTERRUPTOR SIMPLES (2 MÓDULOS), 10A/250V, SEM SUPORTE E SEM PLACA - FORNECIMENTO E INSTALAÇÃO. AF_12/2015</t>
  </si>
  <si>
    <t>92006</t>
  </si>
  <si>
    <t>TOMADA BAIXA DE EMBUTIR (2 MÓDULOS), 2P+T 10 A, SEM SUPORTE E SEM PLACA - FORNECIMENTO E INSTALAÇÃO. AF_12/2015</t>
  </si>
  <si>
    <t>92003</t>
  </si>
  <si>
    <t>TOMADA MÉDIA DE EMBUTIR (2 MÓDULOS), 2P+T 20 A, SEM SUPORTE E SEM PLACA - FORNECIMENTO E INSTALAÇÃO. AF_12/2015</t>
  </si>
  <si>
    <t>91990</t>
  </si>
  <si>
    <t>TOMADA ALTA DE EMBUTIR (1 MÓDULO), 2P+T 10 A, SEM SUPORTE E SEM PLACA - FORNECIMENTO E INSTALAÇÃO. AF_12/2015</t>
  </si>
  <si>
    <t>12001</t>
  </si>
  <si>
    <t>CAIXA OCTOGONAL DE FUNDO MOVEL, EM PVC, DE 4" X 4", PARA ELETRODUTO FLEXIVEL CORRUGADO</t>
  </si>
  <si>
    <t>0,1430000</t>
  </si>
  <si>
    <t>2,35</t>
  </si>
  <si>
    <t>3,02</t>
  </si>
  <si>
    <t>1872</t>
  </si>
  <si>
    <t>CAIXA DE PASSAGEM, EM PVC, DE 4" X 2", PARA ELETRODUTO FLEXIVEL CORRUGADO</t>
  </si>
  <si>
    <t>88629</t>
  </si>
  <si>
    <t>ARGAMASSA TRAÇO 1:3 (EM VOLUME DE CIMENTO E AREIA MÉDIA ÚMIDA), PREPARO MANUAL. AF_08/2019</t>
  </si>
  <si>
    <t>4,07</t>
  </si>
  <si>
    <t>5,23</t>
  </si>
  <si>
    <t>0,57</t>
  </si>
  <si>
    <t>0,1450000</t>
  </si>
  <si>
    <t>2,39</t>
  </si>
  <si>
    <t>3,07</t>
  </si>
  <si>
    <t>0,5190000</t>
  </si>
  <si>
    <t>8,56</t>
  </si>
  <si>
    <t>10,99</t>
  </si>
  <si>
    <t>2688</t>
  </si>
  <si>
    <t>ELETRODUTO PVC FLEXIVEL CORRUGADO, COR AMARELA, DE 25 MM</t>
  </si>
  <si>
    <t>1,0170000</t>
  </si>
  <si>
    <t>0,1440000</t>
  </si>
  <si>
    <t>2,37</t>
  </si>
  <si>
    <t>3,04</t>
  </si>
  <si>
    <t>2685</t>
  </si>
  <si>
    <t>1,74</t>
  </si>
  <si>
    <t>2,24</t>
  </si>
  <si>
    <t>2680</t>
  </si>
  <si>
    <t>ELETRODUTO DE PVC RIGIDO ROSCAVEL DE 1 1/2 ", SEM LUVA</t>
  </si>
  <si>
    <t>1,1000000</t>
  </si>
  <si>
    <t>0,1120000</t>
  </si>
  <si>
    <t>2681</t>
  </si>
  <si>
    <t>ELETRODUTO DE PVC RIGIDO ROSCAVEL DE 2 ", SEM LUVA</t>
  </si>
  <si>
    <t>0,1290000</t>
  </si>
  <si>
    <t>2,12</t>
  </si>
  <si>
    <t>1891</t>
  </si>
  <si>
    <t>LUVA EM PVC RIGIDO ROSCAVEL, DE 3/4", PARA ELETRODUTO</t>
  </si>
  <si>
    <t>0,1070000</t>
  </si>
  <si>
    <t>1,76</t>
  </si>
  <si>
    <t>2,26</t>
  </si>
  <si>
    <t>1892</t>
  </si>
  <si>
    <t>1,13</t>
  </si>
  <si>
    <t>0,1390000</t>
  </si>
  <si>
    <t>2,29</t>
  </si>
  <si>
    <t>2,94</t>
  </si>
  <si>
    <t>1893</t>
  </si>
  <si>
    <t>LUVA EM PVC RIGIDO ROSCAVEL, DE 1 1/2", PARA ELETRODUTO</t>
  </si>
  <si>
    <t>0,2240000</t>
  </si>
  <si>
    <t>3,69</t>
  </si>
  <si>
    <t>4,74</t>
  </si>
  <si>
    <t>1894</t>
  </si>
  <si>
    <t>LUVA EM PVC RIGIDO ROSCAVEL, DE 2", PARA ELETRODUTO</t>
  </si>
  <si>
    <t>0,2580000</t>
  </si>
  <si>
    <t>5,46</t>
  </si>
  <si>
    <t>1879</t>
  </si>
  <si>
    <t>CURVA 90 GRAUS, LONGA, DE PVC RIGIDO ROSCAVEL, DE 3/4", PARA ELETRODUTO</t>
  </si>
  <si>
    <t>1,87</t>
  </si>
  <si>
    <t>2,64</t>
  </si>
  <si>
    <t>3,38</t>
  </si>
  <si>
    <t>1884</t>
  </si>
  <si>
    <t>CURVA 90 GRAUS, LONGA, DE PVC RIGIDO ROSCAVEL, DE 1", PARA ELETRODUTO</t>
  </si>
  <si>
    <t>0,2090000</t>
  </si>
  <si>
    <t>3,44</t>
  </si>
  <si>
    <t>4,42</t>
  </si>
  <si>
    <t>1875</t>
  </si>
  <si>
    <t>CURVA 90 GRAUS, LONGA, DE PVC RIGIDO ROSCAVEL, DE 1 1/2", PARA ELETRODUTO</t>
  </si>
  <si>
    <t>0,3360000</t>
  </si>
  <si>
    <t>5,54</t>
  </si>
  <si>
    <t>7,11</t>
  </si>
  <si>
    <t>1876</t>
  </si>
  <si>
    <t>CURVA 90 GRAUS, LONGA, DE PVC RIGIDO ROSCAVEL, DE 2", PARA ELETRODUTO</t>
  </si>
  <si>
    <t>6,38</t>
  </si>
  <si>
    <t>8,19</t>
  </si>
  <si>
    <t>3378</t>
  </si>
  <si>
    <t>!EM PROCESSO DE DESATIVACAO! HASTE DE ATERRAMENTO EM ACO COM 3,00 M DE COMPRIMENTO E DN = 3/4", REVESTIDA COM BAIXA CAMADA DE COBRE, SEM CONECTOR</t>
  </si>
  <si>
    <t>0,3955000</t>
  </si>
  <si>
    <t>8,37</t>
  </si>
  <si>
    <t>863</t>
  </si>
  <si>
    <t>CABO DE COBRE NU 35 MM2 MEIO-DURO</t>
  </si>
  <si>
    <t>98463</t>
  </si>
  <si>
    <t>SUPORTE ISOLADOR PARA CORDOALHA DE COBRE - FORNECIMENTO E INSTALAÇÃO. AF_12/2017</t>
  </si>
  <si>
    <t>0,2533000</t>
  </si>
  <si>
    <t>4,17</t>
  </si>
  <si>
    <t>5,36</t>
  </si>
  <si>
    <t>867</t>
  </si>
  <si>
    <t>CABO DE COBRE NU 50 MM2 MEIO-DURO</t>
  </si>
  <si>
    <t>29,15</t>
  </si>
  <si>
    <t>0,0337000</t>
  </si>
  <si>
    <t>0,55</t>
  </si>
  <si>
    <t>0,71</t>
  </si>
  <si>
    <t>4356</t>
  </si>
  <si>
    <t>PARAFUSO DE ACO ZINCADO COM ROSCA SOBERBA, CABECA CHATA E FENDA SIMPLES, DIAMETRO 4,8 MM, COMPRIMENTO 45 MM</t>
  </si>
  <si>
    <t>7572</t>
  </si>
  <si>
    <t>SUPORTE ISOLADOR REFORCADO DIAMETRO NOMINAL 5/16", COM ROSCA SOBERBA E BUCHA</t>
  </si>
  <si>
    <t>0,3164000</t>
  </si>
  <si>
    <t>5,22</t>
  </si>
  <si>
    <t>6,70</t>
  </si>
  <si>
    <t>43429</t>
  </si>
  <si>
    <t>CAIXA DE CONCRETO ARMADO PRE-MOLDADO, SEM FUNDO, QUADRADA, DIMENSOES DE 0,30 X 0,30 X 0,30 M</t>
  </si>
  <si>
    <t>101619</t>
  </si>
  <si>
    <t>PREPARO DE FUNDO DE VALA COM LARGURA MENOR QUE 1,5 M, COM CAMADA DE BRITA, LANÇAMENTO MANUAL. AF_08/2020</t>
  </si>
  <si>
    <t>0,0595000</t>
  </si>
  <si>
    <t>1,25</t>
  </si>
  <si>
    <t>0,0091000</t>
  </si>
  <si>
    <t>97736</t>
  </si>
  <si>
    <t>PEÇA RETANGULAR PRÉ-MOLDADA, VOLUME DE CONCRETO ACIMA DE 100 LITROS, TAXA DE AÇO APROXIMADA DE 30KG/M³. AF_01/2018</t>
  </si>
  <si>
    <t>0,0197000</t>
  </si>
  <si>
    <t>0,0664000</t>
  </si>
  <si>
    <t>2,62</t>
  </si>
  <si>
    <t>262,3560000</t>
  </si>
  <si>
    <t>0,0021000</t>
  </si>
  <si>
    <t>8,5356000</t>
  </si>
  <si>
    <t>179,33</t>
  </si>
  <si>
    <t>141,60</t>
  </si>
  <si>
    <t>0,1595000</t>
  </si>
  <si>
    <t>0,1008000</t>
  </si>
  <si>
    <t>0,1690000</t>
  </si>
  <si>
    <t>1570</t>
  </si>
  <si>
    <t>TERMINAL A COMPRESSAO EM COBRE ESTANHADO PARA CABO 2,5 MM2, 1 FURO E 1 COMPRESSAO, PARA PARAFUSO DE FIXACAO M5</t>
  </si>
  <si>
    <t>34653</t>
  </si>
  <si>
    <t>DISJUNTOR TIPO DIN/IEC, MONOPOLAR DE 6  ATE  32A</t>
  </si>
  <si>
    <t>0,0352000</t>
  </si>
  <si>
    <t>0,0476000</t>
  </si>
  <si>
    <t>1,00</t>
  </si>
  <si>
    <t>1571</t>
  </si>
  <si>
    <t>TERMINAL A COMPRESSAO EM COBRE ESTANHADO PARA CABO 4 MM2, 1 FURO E 1 COMPRESSAO, PARA PARAFUSO DE FIXACAO M5</t>
  </si>
  <si>
    <t>0,0663000</t>
  </si>
  <si>
    <t>1,09</t>
  </si>
  <si>
    <t>34616</t>
  </si>
  <si>
    <t>DISJUNTOR TIPO DIN/IEC, BIPOLAR DE 6 ATE 32A</t>
  </si>
  <si>
    <t>1,48</t>
  </si>
  <si>
    <t>0,1325000</t>
  </si>
  <si>
    <t>2,18</t>
  </si>
  <si>
    <t>2,80</t>
  </si>
  <si>
    <t>1573</t>
  </si>
  <si>
    <t>TERMINAL A COMPRESSAO EM COBRE ESTANHADO PARA CABO 6 MM2, 1 FURO E 1 COMPRESSAO, PARA PARAFUSO DE FIXACAO M6</t>
  </si>
  <si>
    <t>0,89</t>
  </si>
  <si>
    <t>1,78</t>
  </si>
  <si>
    <t>0,1823000</t>
  </si>
  <si>
    <t>3,86</t>
  </si>
  <si>
    <t>1574</t>
  </si>
  <si>
    <t>TERMINAL A COMPRESSAO EM COBRE ESTANHADO PARA CABO 10 MM2, 1 FURO E 1 COMPRESSAO, PARA PARAFUSO DE FIXACAO M6</t>
  </si>
  <si>
    <t>34709</t>
  </si>
  <si>
    <t>DISJUNTOR TIPO DIN/IEC, TRIPOLAR DE 10 ATE 50A</t>
  </si>
  <si>
    <t>3,0000000</t>
  </si>
  <si>
    <t>2,88</t>
  </si>
  <si>
    <t>0,4057000</t>
  </si>
  <si>
    <t>6,69</t>
  </si>
  <si>
    <t>8,59</t>
  </si>
  <si>
    <t>DISJUNTOR TIPO DIN/IEC, TRIPOLAR DE 63 A</t>
  </si>
  <si>
    <t>DISJUNTOR TIPO NEMA, TRIPOLAR 60 ATE 100 A, TENSAO MAXIMA DE 415 V</t>
  </si>
  <si>
    <t>13393</t>
  </si>
  <si>
    <t>QUADRO DE DISTRIBUICAO COM BARRAMENTO TRIFASICO, DE EMBUTIR, EM CHAPA DE ACO GALVANIZADO, PARA 12 DISJUNTORES DIN, 100 A</t>
  </si>
  <si>
    <t>87367</t>
  </si>
  <si>
    <t>ARGAMASSA TRAÇO 1:1:6 (EM VOLUME DE CIMENTO, CAL E AREIA MÉDIA ÚMIDA) PARA EMBOÇO/MASSA ÚNICA/ASSENTAMENTO DE ALVENARIA DE VEDAÇÃO, PREPARO MANUAL. AF_08/2019</t>
  </si>
  <si>
    <t>0,0117000</t>
  </si>
  <si>
    <t>0,4811000</t>
  </si>
  <si>
    <t>7,93</t>
  </si>
  <si>
    <t>10,18</t>
  </si>
  <si>
    <t>4350</t>
  </si>
  <si>
    <t>BUCHA DE NYLON, DIAMETRO DO FURO 8 MM, COMPRIMENTO 40 MM, COM PARAFUSO DE ROSCA SOBERBA, CABECA CHATA, FENDA SIMPLES, 4,8 X 50 MM</t>
  </si>
  <si>
    <t>10892</t>
  </si>
  <si>
    <t>EXTINTOR DE INCENDIO PORTATIL COM CARGA DE PO QUIMICO SECO (PQS) DE 6 KG, CLASSE BC</t>
  </si>
  <si>
    <t>0,45</t>
  </si>
  <si>
    <t>190,00</t>
  </si>
  <si>
    <t>0,4574000</t>
  </si>
  <si>
    <t>7,31</t>
  </si>
  <si>
    <t>9,38</t>
  </si>
  <si>
    <t>PLACA DE SINALIZACAO DE SEGURANCA CONTRA INCENDIO, FOTOLUMINESCENTE, RETANGULAR, *12 X 40* CM, EM PVC *2* MM ANTI-CHAMAS (SIMBOLOS, CORES E PICTOGRAMAS CONFORME NBR 13434)</t>
  </si>
  <si>
    <t>PLACA DE SINALIZACAO DE SEGURANCA CONTRA INCENDIO - ALERTA, TRIANGULAR, BASE DE *30* CM, EM PVC *2* MM ANTI-CHAMAS (SIMBOLOS, CORES E PICTOGRAMAS CONFORME NBR 13434)</t>
  </si>
  <si>
    <t>PLACA DE SINALIZACAO DE SEGURANCA CONTRA INCENDIO, FOTOLUMINESCENTE, QUADRADA, *20 X 20* CM, EM PVC *2* MM ANTI-CHAMAS (SIMBOLOS, CORES E PICTOGRAMAS CONFORME NBR 13434)</t>
  </si>
  <si>
    <t>38774</t>
  </si>
  <si>
    <t>LUMINARIA DE EMERGENCIA 30 LEDS, POTENCIA 2 W, BATERIA DE LITIO, AUTONOMIA DE 6 HORAS</t>
  </si>
  <si>
    <t>0,0748000</t>
  </si>
  <si>
    <t>0,1795000</t>
  </si>
  <si>
    <t>3,80</t>
  </si>
  <si>
    <t>34557</t>
  </si>
  <si>
    <t>TELA DE ACO SOLDADA GALVANIZADA/ZINCADA PARA ALVENARIA, FIO D = *1,20 A 1,70* MM, MALHA 15 X 15 MM, (C X L) *50 X 7,5* CM</t>
  </si>
  <si>
    <t>37395</t>
  </si>
  <si>
    <t>PINO DE ACO COM FURO, HASTE = 27 MM (ACAO DIRETA)</t>
  </si>
  <si>
    <t>37592</t>
  </si>
  <si>
    <t>BLOCO CERAMICO DE VEDACAO COM FUROS NA VERTICAL, 9 X 19 X 39 CM - 4,5 MPA (NBR 15270)</t>
  </si>
  <si>
    <t>87369</t>
  </si>
  <si>
    <t>ARGAMASSA TRAÇO 1:2:8 (EM VOLUME DE CIMENTO, CAL E AREIA MÉDIA ÚMIDA) PARA EMBOÇO/MASSA ÚNICA/ASSENTAMENTO DE ALVENARIA DE VEDAÇÃO, PREPARO MANUAL. AF_08/2019</t>
  </si>
  <si>
    <t>0,4200000</t>
  </si>
  <si>
    <t>1,38</t>
  </si>
  <si>
    <t>0,0050000</t>
  </si>
  <si>
    <t>0,19</t>
  </si>
  <si>
    <t>13,3500000</t>
  </si>
  <si>
    <t>1,90</t>
  </si>
  <si>
    <t>0,0104000</t>
  </si>
  <si>
    <t>0,4800000</t>
  </si>
  <si>
    <t>10,08</t>
  </si>
  <si>
    <t>0,2400000</t>
  </si>
  <si>
    <t>3,98</t>
  </si>
  <si>
    <t>87377</t>
  </si>
  <si>
    <t>ARGAMASSA TRAÇO 1:3 (EM VOLUME DE CIMENTO E AREIA GROSSA ÚMIDA) PARA CHAPISCO CONVENCIONAL, PREPARO MANUAL. AF_08/2019</t>
  </si>
  <si>
    <t>0,0042000</t>
  </si>
  <si>
    <t>1,47</t>
  </si>
  <si>
    <t>0,0376000</t>
  </si>
  <si>
    <t>0,4700000</t>
  </si>
  <si>
    <t>9,87</t>
  </si>
  <si>
    <t>0,1710000</t>
  </si>
  <si>
    <t>87292</t>
  </si>
  <si>
    <t>ARGAMASSA TRAÇO 1:2:8 (EM VOLUME DE CIMENTO, CAL E AREIA MÉDIA ÚMIDA) PARA EMBOÇO/MASSA ÚNICA/ASSENTAMENTO DE ALVENARIA DE VEDAÇÃO, PREPARO MECÂNICO COM BETONEIRA 400 L. AF_08/2019</t>
  </si>
  <si>
    <t>0,4300000</t>
  </si>
  <si>
    <t>9,03</t>
  </si>
  <si>
    <t>0,1580000</t>
  </si>
  <si>
    <t>536</t>
  </si>
  <si>
    <t>REVESTIMENTO EM CERAMICA ESMALTADA EXTRA, PEI MENOR OU IGUAL A 3, FORMATO MENOR OU IGUAL A 2025 CM2</t>
  </si>
  <si>
    <t>1,0700000</t>
  </si>
  <si>
    <t>4,8600000</t>
  </si>
  <si>
    <t>3,40</t>
  </si>
  <si>
    <t>0,2900000</t>
  </si>
  <si>
    <t>1,19</t>
  </si>
  <si>
    <t>0,6100000</t>
  </si>
  <si>
    <t>13,58</t>
  </si>
  <si>
    <t>0,3400000</t>
  </si>
  <si>
    <t>5,64</t>
  </si>
  <si>
    <t>665</t>
  </si>
  <si>
    <t>ELEMENTO VAZADO DE CONCRETO, QUADRICULADO, 16 FUROS *50 X 50 X 7* CM</t>
  </si>
  <si>
    <t>100489</t>
  </si>
  <si>
    <t>ARGAMASSA TRAÇO 1:3 (EM VOLUME DE CIMENTO E AREIA MÉDIA ÚMIDA), PREPARO MECÂNICO COM BETONEIRA 600 L. AF_08/2019</t>
  </si>
  <si>
    <t>3,9500000</t>
  </si>
  <si>
    <t>2,0550000</t>
  </si>
  <si>
    <t>43,17</t>
  </si>
  <si>
    <t>1,0280000</t>
  </si>
  <si>
    <t>17,05</t>
  </si>
  <si>
    <t>34492</t>
  </si>
  <si>
    <t>CONCRETO USINADO BOMBEAVEL, CLASSE DE RESISTENCIA C20, COM BRITA 0 E 1, SLUMP = 100 +/- 20 MM, EXCLUI SERVICO DE BOMBEAMENTO (NBR 8953)</t>
  </si>
  <si>
    <t>1,1030000</t>
  </si>
  <si>
    <t>24,75</t>
  </si>
  <si>
    <t>3,5710000</t>
  </si>
  <si>
    <t>75,02</t>
  </si>
  <si>
    <t>8,4070000</t>
  </si>
  <si>
    <t>139,47</t>
  </si>
  <si>
    <t>0,6150000</t>
  </si>
  <si>
    <t>0,5750000</t>
  </si>
  <si>
    <t>6085</t>
  </si>
  <si>
    <t>SELADOR ACRILICO PAREDES INTERNAS/EXTERNAS</t>
  </si>
  <si>
    <t>0,2445000</t>
  </si>
  <si>
    <t>0,3120000</t>
  </si>
  <si>
    <t>6,86</t>
  </si>
  <si>
    <t>0,1140000</t>
  </si>
  <si>
    <t>0,1870000</t>
  </si>
  <si>
    <t>0,0690000</t>
  </si>
  <si>
    <t>1,14</t>
  </si>
  <si>
    <t>ACIDO MURIATICO, DILUICAO 10% A 12% PARA USO EM LIMPEZA</t>
  </si>
  <si>
    <t xml:space="preserve">L     </t>
  </si>
  <si>
    <t>DATA: 20/05/2021</t>
  </si>
  <si>
    <t>7568</t>
  </si>
  <si>
    <t>BUCHA DE NYLON SEM ABA S10, COM PARAFUSO DE 6,10 X 65 MM EM ACO ZINCADO COM ROSCA SOBERBA, CABECA CHATA E FENDA PHILLIPS</t>
  </si>
  <si>
    <t>36888</t>
  </si>
  <si>
    <t>GUARNICAO/MOLDURA DE ACABAMENTO PARA ESQUADRIA DE ALUMINIO ANODIZADO NATURAL, PARA 1 FACE</t>
  </si>
  <si>
    <t>39025</t>
  </si>
  <si>
    <t>PORTA DE ABRIR EM ALUMINIO TIPO VENEZIANA, ACABAMENTO ANODIZADO NATURAL, SEM GUARNICAO/ALIZAR/VISTA, 87 X 210 CM</t>
  </si>
  <si>
    <t>0,8829000</t>
  </si>
  <si>
    <t>4,8166000</t>
  </si>
  <si>
    <t>0,86</t>
  </si>
  <si>
    <t>4,14</t>
  </si>
  <si>
    <t>6,8504000</t>
  </si>
  <si>
    <t>0,5473000</t>
  </si>
  <si>
    <t>0,3826000</t>
  </si>
  <si>
    <t>8,03</t>
  </si>
  <si>
    <t>0,1910000</t>
  </si>
  <si>
    <t>3,16</t>
  </si>
  <si>
    <t>4930</t>
  </si>
  <si>
    <t>PORTA DE ABRIR EM GRADIL COM BARRA CHATA 3 CM X 1/4", COM REQUADRO E GUARNICAO - COMPLETO - ACABAMENTO NATURAL</t>
  </si>
  <si>
    <t>88627</t>
  </si>
  <si>
    <t>ARGAMASSA TRAÇO 1:0,5:4,5 (EM VOLUME DE CIMENTO, CAL E AREIA MÉDIA ÚMIDA) PARA ASSENTAMENTO DE ALVENARIA, PREPARO MANUAL. AF_08/2019</t>
  </si>
  <si>
    <t>387,08</t>
  </si>
  <si>
    <t>0,4570000</t>
  </si>
  <si>
    <t>9,60</t>
  </si>
  <si>
    <t>0,2290000</t>
  </si>
  <si>
    <t>3,79</t>
  </si>
  <si>
    <t>0,0120000</t>
  </si>
  <si>
    <t>URBANIZAÇÃO</t>
  </si>
  <si>
    <t>14.2</t>
  </si>
  <si>
    <t>14.3</t>
  </si>
  <si>
    <t>14.4</t>
  </si>
  <si>
    <t>14.5</t>
  </si>
  <si>
    <t>14.6</t>
  </si>
  <si>
    <t>98504</t>
  </si>
  <si>
    <t>PLANTIO DE GRAMA EM PLACAS. AF_05/2018</t>
  </si>
  <si>
    <t>EXECUÇÃO DE PASSEIO (CALÇADA) OU PISO DE CONCRETO COM CONCRETO MOLDADO IN LOCO, FEITO EM OBRA, ACABAMENTO CONVENCIONAL, NÃO ARMADO. AF - PISO EM CONCRETO</t>
  </si>
  <si>
    <t>EXECUÇÃO DE PASSEIO (CALÇADA) OU PISO DE CONCRETO COM CONCRETO MOLDADO IN LOCO, FEITO EM OBRA, ACABAMENTO CONVENCIONAL, NÃO ARMADO. AF_07/2016 - CALÇADA</t>
  </si>
  <si>
    <t>101094</t>
  </si>
  <si>
    <t>PISO PODOTÁTIL, DIRECIONAL OU ALERTA, ASSENTADO SOBRE ARGAMASSA. AF_05/2020</t>
  </si>
  <si>
    <t>98511</t>
  </si>
  <si>
    <t>PLANTIO DE ÁRVORE ORNAMENTAL COM ALTURA DE MUDA MAIOR QUE 2,00 M E MENOR OU IGUAL A 4,00 M. AF_05/2018</t>
  </si>
  <si>
    <t>98516</t>
  </si>
  <si>
    <t>PLANTIO DE PALMEIRA COM ALTURA DE MUDA MENOR OU IGUAL A 2,00 M. AF_05/2018</t>
  </si>
  <si>
    <t xml:space="preserve">QUADRA DE AREIA </t>
  </si>
  <si>
    <t>15.1</t>
  </si>
  <si>
    <t>15.2</t>
  </si>
  <si>
    <t>15.3</t>
  </si>
  <si>
    <t>15.4</t>
  </si>
  <si>
    <t>15.5</t>
  </si>
  <si>
    <t>15.6</t>
  </si>
  <si>
    <t>15.7</t>
  </si>
  <si>
    <t>94263</t>
  </si>
  <si>
    <t>GUIA (MEIO-FIO) CONCRETO, MOLDADA  IN LOCO  EM TRECHO RETO COM EXTRUSORA, 13 CM BASE X 22 CM ALTURA. AF_06/2016</t>
  </si>
  <si>
    <t>73881/1</t>
  </si>
  <si>
    <t>EXECUCAO DE DRENO COM MANTA GEOTEXTIL 200 G/M2</t>
  </si>
  <si>
    <t xml:space="preserve">M3    </t>
  </si>
  <si>
    <t>96622</t>
  </si>
  <si>
    <t>LASTRO COM MATERIAL GRANULAR, APLICADO EM PISOS OU LAJES SOBRE SOLO, ESPESSURA DE *5 CM*. AF_08/2017</t>
  </si>
  <si>
    <t>D00154</t>
  </si>
  <si>
    <t>TRAVE METÁLICA P/ FUTEBOL DE SALÃO ( 2 UNID)</t>
  </si>
  <si>
    <t>16.0</t>
  </si>
  <si>
    <t>3324</t>
  </si>
  <si>
    <t>GRAMA BATATAIS EM PLACAS, SEM PLANTIO</t>
  </si>
  <si>
    <t>5,35</t>
  </si>
  <si>
    <t>0,1564000</t>
  </si>
  <si>
    <t>2,59</t>
  </si>
  <si>
    <t>0,0391000</t>
  </si>
  <si>
    <t>37595</t>
  </si>
  <si>
    <t>ARGAMASSA COLANTE TIPO AC III</t>
  </si>
  <si>
    <t>38186</t>
  </si>
  <si>
    <t>PISO TATIL DE ALERTA OU DIRECIONAL, DE BORRACHA, COLORIDO, 25 X 25 CM, E = 12 MM, PARA ARGAMASSA</t>
  </si>
  <si>
    <t>1,2150000</t>
  </si>
  <si>
    <t>518,29</t>
  </si>
  <si>
    <t>129,57</t>
  </si>
  <si>
    <t>0,4370000</t>
  </si>
  <si>
    <t>9,18</t>
  </si>
  <si>
    <t>0,2180000</t>
  </si>
  <si>
    <t>3,61</t>
  </si>
  <si>
    <t>359</t>
  </si>
  <si>
    <t>MUDA DE ARVORE ORNAMENTAL, OITI/AROEIRA SALSA/ANGICO/IPE/JACARANDA OU EQUIVALENTE  DA REGIAO, H= *2* M</t>
  </si>
  <si>
    <t>104,82</t>
  </si>
  <si>
    <t>1,0401000</t>
  </si>
  <si>
    <t>5,28</t>
  </si>
  <si>
    <t>38641</t>
  </si>
  <si>
    <t>MUDA DE PALMEIRA, ARECA, H= *1,50* CM</t>
  </si>
  <si>
    <t>91634</t>
  </si>
  <si>
    <t>GUINDAUTO HIDRÁULICO, CAPACIDADE MÁXIMA DE CARGA 6500 KG, MOMENTO MÁXIMO DE CARGA 5,8 TM, ALCANCE MÁXIMO HORIZONTAL 7,60 M, INCLUSIVE CAMINHÃO TOCO PBT 9.700 KG, POTÊNCIA DE 160 CV - CHP DIURNO. AF_08/2015</t>
  </si>
  <si>
    <t>91635</t>
  </si>
  <si>
    <t>GUINDAUTO HIDRÁULICO, CAPACIDADE MÁXIMA DE CARGA 6500 KG, MOMENTO MÁXIMO DE CARGA 5,8 TM, ALCANCE MÁXIMO HORIZONTAL 7,60 M, INCLUSIVE CAMINHÃO TOCO PBT 9.700 KG, POTÊNCIA DE 160 CV - CHI DIURNO. AF_08/2015</t>
  </si>
  <si>
    <t>103,44</t>
  </si>
  <si>
    <t>4,3620000</t>
  </si>
  <si>
    <t>72,36</t>
  </si>
  <si>
    <t>1,0905000</t>
  </si>
  <si>
    <t>22,18</t>
  </si>
  <si>
    <t>0,2999000</t>
  </si>
  <si>
    <t>1,2252000</t>
  </si>
  <si>
    <t>3,9560000</t>
  </si>
  <si>
    <t>88243</t>
  </si>
  <si>
    <t>AJUDANTE ESPECIALIZADO COM ENCARGOS COMPLEMENTARES</t>
  </si>
  <si>
    <t>88631</t>
  </si>
  <si>
    <t>ARGAMASSA TRAÇO 1:4 (EM VOLUME DE CIMENTO E AREIA MÉDIA ÚMIDA), PREPARO MANUAL. AF_08/2019</t>
  </si>
  <si>
    <t>92960</t>
  </si>
  <si>
    <t>MÁQUINA EXTRUSORA DE CONCRETO PARA GUIAS E SARJETAS, MOTOR A DIESEL, POTÊNCIA 14 CV - CHP DIURNO. AF_12/2015</t>
  </si>
  <si>
    <t>92961</t>
  </si>
  <si>
    <t>MÁQUINA EXTRUSORA DE CONCRETO PARA GUIAS E SARJETAS, MOTOR A DIESEL, POTÊNCIA 14 CV - CHI DIURNO. AF_12/2015</t>
  </si>
  <si>
    <t>0,0870000</t>
  </si>
  <si>
    <t>19,85</t>
  </si>
  <si>
    <t>1,72</t>
  </si>
  <si>
    <t>0,2210000</t>
  </si>
  <si>
    <t>4,64</t>
  </si>
  <si>
    <t>0,4420000</t>
  </si>
  <si>
    <t>0,0020000</t>
  </si>
  <si>
    <t>0,0720000</t>
  </si>
  <si>
    <t>4011</t>
  </si>
  <si>
    <t>GEOTEXTIL NAO TECIDO AGULHADO DE FILAMENTOS CONTINUOS 100% POLIESTER, RESITENCIA A TRACAO = 10 KN/M</t>
  </si>
  <si>
    <t>6,60</t>
  </si>
  <si>
    <t>6,93</t>
  </si>
  <si>
    <t>4718</t>
  </si>
  <si>
    <t>PEDRA BRITADA N. 2 (19 A 38 MM) POSTO PEDREIRA/FORNECEDOR, SEM FRETE</t>
  </si>
  <si>
    <t>91277</t>
  </si>
  <si>
    <t>PLACA VIBRATÓRIA REVERSÍVEL COM MOTOR 4 TEMPOS A GASOLINA, FORÇA CENTRÍFUGA DE 25 KN (2500 KGF), POTÊNCIA 5,5 CV - CHP DIURNO. AF_08/2015</t>
  </si>
  <si>
    <t>91278</t>
  </si>
  <si>
    <t>PLACA VIBRATÓRIA REVERSÍVEL COM MOTOR 4 TEMPOS A GASOLINA, FORÇA CENTRÍFUGA DE 25 KN (2500 KGF), POTÊNCIA 5,5 CV - CHI DIURNO. AF_08/2015</t>
  </si>
  <si>
    <t>1,1300000</t>
  </si>
  <si>
    <t>1,2170000</t>
  </si>
  <si>
    <t>25,56</t>
  </si>
  <si>
    <t>0,3940000</t>
  </si>
  <si>
    <t>6,53</t>
  </si>
  <si>
    <t>8,33</t>
  </si>
  <si>
    <t>16.1</t>
  </si>
  <si>
    <t>D00155</t>
  </si>
  <si>
    <t>D00153</t>
  </si>
  <si>
    <t>Suporte metálico p/ basquete c/ aro</t>
  </si>
  <si>
    <t>Trave metálica p/ futebol de salão</t>
  </si>
  <si>
    <t>Poste metálico p/ rede de vôlei</t>
  </si>
  <si>
    <t>Retirada de entulho - manualmente (incluindo caixa coletora)</t>
  </si>
  <si>
    <t>Escavação manual ate 1.50m de profundidade</t>
  </si>
  <si>
    <t>Tabela em mad. lei p/ aro de basquete</t>
  </si>
  <si>
    <t>AJUDANTE DE PEDREIRO COM ENCARGOS</t>
  </si>
  <si>
    <t>153,00 M</t>
  </si>
  <si>
    <t>704,70 m2 x 0,06 m</t>
  </si>
  <si>
    <t>1.945,80 m2 x 0,06 m</t>
  </si>
  <si>
    <t>2,033,12 m²</t>
  </si>
  <si>
    <t>15.0</t>
  </si>
  <si>
    <t>(36,30 m + 26,30 m ) x 2,00 lados</t>
  </si>
  <si>
    <t>(0,15m x 12,00m x 10,00 unid)</t>
  </si>
  <si>
    <t>(0,15m x 0,30m x 12,00m) x 10 unid</t>
  </si>
  <si>
    <t>( 36,30m x 26,30m x 0,20 m)</t>
  </si>
  <si>
    <t>(0,15m x 0,05m x 12,00m x 10,00 unid)</t>
  </si>
  <si>
    <t>( 125,20m x 1,50m)</t>
  </si>
  <si>
    <t>OBRA: CONSTRUÇÃO DO GINÁSIO POLIESPORTIVO E REVITALIZAÇÃO DO COMPLEXO ESPORTIVO</t>
  </si>
  <si>
    <t>LOCAL: Rua Fernando Guilhon , s/n  - Garrafão do Norte - PA - CEP: 68.665-000</t>
  </si>
  <si>
    <t>LOCAL: Rua Fernando Guilhon , s/n  - Garrafão do Norte - PA - DEP: 68.665-000</t>
  </si>
  <si>
    <t>REF. DE PREÇOS:  SINAPI - 05/2021 - SEDOP- 03/2021</t>
  </si>
  <si>
    <t>PINTURA DE PISO COM TINTA EPÓXI, APLICAÇÃO MANUAL, 2 DEMÃOS, INCLUSO PRIMER EPÓXI. AF_05/2021</t>
  </si>
  <si>
    <t>PINTURA DE DEMARCAÇÃO DE QUADRA POLIESPORTIVA COM TINTA ACRÍLICA, E = 5 CM, APLICAÇÃO MANUAL. AF_05/2021</t>
  </si>
  <si>
    <t>59,00</t>
  </si>
  <si>
    <t>25,60</t>
  </si>
  <si>
    <t>42,05</t>
  </si>
  <si>
    <t>25,69</t>
  </si>
  <si>
    <t>15,32</t>
  </si>
  <si>
    <t>3,58</t>
  </si>
  <si>
    <t>12,74</t>
  </si>
  <si>
    <t>23,97</t>
  </si>
  <si>
    <t>414,91</t>
  </si>
  <si>
    <t>47,50</t>
  </si>
  <si>
    <t>2,74</t>
  </si>
  <si>
    <t>53,18</t>
  </si>
  <si>
    <t>2,04</t>
  </si>
  <si>
    <t>86,41</t>
  </si>
  <si>
    <t>85,87</t>
  </si>
  <si>
    <t>354,38</t>
  </si>
  <si>
    <t>13,64</t>
  </si>
  <si>
    <t>287,04</t>
  </si>
  <si>
    <t>5,53</t>
  </si>
  <si>
    <t>174,78</t>
  </si>
  <si>
    <t>6,72</t>
  </si>
  <si>
    <t>25,20</t>
  </si>
  <si>
    <t>0,97</t>
  </si>
  <si>
    <t>13,21</t>
  </si>
  <si>
    <t>59,41</t>
  </si>
  <si>
    <t>79,47</t>
  </si>
  <si>
    <t>49,49</t>
  </si>
  <si>
    <t>37,01</t>
  </si>
  <si>
    <t>7,57</t>
  </si>
  <si>
    <t>21,62</t>
  </si>
  <si>
    <t>16,65</t>
  </si>
  <si>
    <t>24,97</t>
  </si>
  <si>
    <t>47,98</t>
  </si>
  <si>
    <t>7,06</t>
  </si>
  <si>
    <t>8,67</t>
  </si>
  <si>
    <t>6,06</t>
  </si>
  <si>
    <t>9,67</t>
  </si>
  <si>
    <t>35,62</t>
  </si>
  <si>
    <t>18,13</t>
  </si>
  <si>
    <t>1,04</t>
  </si>
  <si>
    <t>37,05</t>
  </si>
  <si>
    <t>115,20</t>
  </si>
  <si>
    <t>11,10</t>
  </si>
  <si>
    <t>10,89</t>
  </si>
  <si>
    <t>266,64</t>
  </si>
  <si>
    <t>10,26</t>
  </si>
  <si>
    <t>289,83</t>
  </si>
  <si>
    <t>16,75</t>
  </si>
  <si>
    <t>388,73</t>
  </si>
  <si>
    <t>12,59</t>
  </si>
  <si>
    <t>7,13</t>
  </si>
  <si>
    <t>3,77</t>
  </si>
  <si>
    <t>8,25</t>
  </si>
  <si>
    <t>14,30</t>
  </si>
  <si>
    <t>10,34</t>
  </si>
  <si>
    <t>3,68</t>
  </si>
  <si>
    <t>3,83</t>
  </si>
  <si>
    <t>13,28</t>
  </si>
  <si>
    <t>6,34</t>
  </si>
  <si>
    <t>12,82</t>
  </si>
  <si>
    <t>8,89</t>
  </si>
  <si>
    <t>1,54</t>
  </si>
  <si>
    <t>7,89</t>
  </si>
  <si>
    <t>22,65</t>
  </si>
  <si>
    <t>36,36</t>
  </si>
  <si>
    <t>5,60</t>
  </si>
  <si>
    <t>37,86</t>
  </si>
  <si>
    <t>5,10</t>
  </si>
  <si>
    <t>18,61</t>
  </si>
  <si>
    <t>25,34</t>
  </si>
  <si>
    <t>15,83</t>
  </si>
  <si>
    <t>3,05</t>
  </si>
  <si>
    <t>60,67</t>
  </si>
  <si>
    <t>82,63</t>
  </si>
  <si>
    <t>648,14</t>
  </si>
  <si>
    <t>16,48</t>
  </si>
  <si>
    <t>27,48</t>
  </si>
  <si>
    <t>37,26</t>
  </si>
  <si>
    <t>19,69</t>
  </si>
  <si>
    <t>5,69</t>
  </si>
  <si>
    <t>12,69</t>
  </si>
  <si>
    <t>1,71</t>
  </si>
  <si>
    <t>87,05</t>
  </si>
  <si>
    <t>3,35</t>
  </si>
  <si>
    <t>111,90</t>
  </si>
  <si>
    <t>12,93</t>
  </si>
  <si>
    <t>103,64</t>
  </si>
  <si>
    <t>7,99</t>
  </si>
  <si>
    <t>19,39</t>
  </si>
  <si>
    <t>21,11</t>
  </si>
  <si>
    <t>160,10</t>
  </si>
  <si>
    <t>6,16</t>
  </si>
  <si>
    <t>398,28</t>
  </si>
  <si>
    <t>7,68</t>
  </si>
  <si>
    <t>7,29</t>
  </si>
  <si>
    <t>4,49</t>
  </si>
  <si>
    <t>115,84</t>
  </si>
  <si>
    <t>34,50</t>
  </si>
  <si>
    <t>118,42</t>
  </si>
  <si>
    <t>40,60</t>
  </si>
  <si>
    <t>100,77</t>
  </si>
  <si>
    <t>15,93</t>
  </si>
  <si>
    <t>102,61</t>
  </si>
  <si>
    <t>18,67</t>
  </si>
  <si>
    <t>140,50</t>
  </si>
  <si>
    <t>65,38</t>
  </si>
  <si>
    <t>181,57</t>
  </si>
  <si>
    <t>65,89</t>
  </si>
  <si>
    <t>119,50</t>
  </si>
  <si>
    <t>29,51</t>
  </si>
  <si>
    <t>151,36</t>
  </si>
  <si>
    <t>32,07</t>
  </si>
  <si>
    <t>0,61</t>
  </si>
  <si>
    <t>760,37</t>
  </si>
  <si>
    <t>73,29</t>
  </si>
  <si>
    <t>740,06</t>
  </si>
  <si>
    <t>17,68</t>
  </si>
  <si>
    <t>329,44</t>
  </si>
  <si>
    <t>6,35</t>
  </si>
  <si>
    <t>21,98</t>
  </si>
  <si>
    <t>3,81</t>
  </si>
  <si>
    <t>4,33</t>
  </si>
  <si>
    <t>8,63</t>
  </si>
  <si>
    <t>15,58</t>
  </si>
  <si>
    <t>24,15</t>
  </si>
  <si>
    <t>8,58</t>
  </si>
  <si>
    <t>4,71</t>
  </si>
  <si>
    <t>14,82</t>
  </si>
  <si>
    <t>1,95</t>
  </si>
  <si>
    <t>2,92</t>
  </si>
  <si>
    <t>REF. DE PREÇOS:  SINAPI - 05/2021 - SEDOP-03/202(S/DESONERAÇÃO)</t>
  </si>
  <si>
    <t>(S/DESONERAÇÃO)</t>
  </si>
  <si>
    <t>REF. DE PREÇOS:  SINAPI - 05/2021 - SEDOP- 03/2021(S/DESONERAÇÃO)</t>
  </si>
  <si>
    <t>REF. DE PREÇOS:  SINAPI - 05/2021 - SEDOP - 03/2021(S/DESONERAÇÃO)</t>
  </si>
  <si>
    <t>REF. DE PREÇOS:  SINAPI - 05/2021 - SEDOP - 03/2021 (S/DESONERAÇÃO)</t>
  </si>
  <si>
    <t>REF. DE PREÇOS:  SINAPI - 05/2021 -                                          SEDOP - 03/2021(S/DESONERAÇÃO)</t>
  </si>
  <si>
    <t>363,81</t>
  </si>
  <si>
    <t>20,55</t>
  </si>
  <si>
    <t>7,59</t>
  </si>
  <si>
    <t>2,65</t>
  </si>
  <si>
    <t>17,46</t>
  </si>
  <si>
    <t>19,23</t>
  </si>
  <si>
    <t>4,59</t>
  </si>
  <si>
    <t>1,50</t>
  </si>
  <si>
    <t>15,88</t>
  </si>
  <si>
    <t>0,41</t>
  </si>
  <si>
    <t>12,22</t>
  </si>
  <si>
    <t>10,58</t>
  </si>
  <si>
    <t>0,15</t>
  </si>
  <si>
    <t>10,75</t>
  </si>
  <si>
    <t>9,93</t>
  </si>
  <si>
    <t>8,51</t>
  </si>
  <si>
    <t>CONCRETO FCK = 30MPA, TRAÇO 1:2,1:2,5 (EM MASSA SECA DE CIMENTO/ AREIA MÉDIA/ BRITA 1) - PREPARO MECÂNICO COM BETONEIRA 600 L. AF_05/2021</t>
  </si>
  <si>
    <t>1,93</t>
  </si>
  <si>
    <t>526,66</t>
  </si>
  <si>
    <t>605,65</t>
  </si>
  <si>
    <t>12,00</t>
  </si>
  <si>
    <t>2,78</t>
  </si>
  <si>
    <t>18,01</t>
  </si>
  <si>
    <t>134,47</t>
  </si>
  <si>
    <t>35,36</t>
  </si>
  <si>
    <t>0,94</t>
  </si>
  <si>
    <t>97,00</t>
  </si>
  <si>
    <t>28,80</t>
  </si>
  <si>
    <t>29,27</t>
  </si>
  <si>
    <t>45,39</t>
  </si>
  <si>
    <t>5,49</t>
  </si>
  <si>
    <t>2,17</t>
  </si>
  <si>
    <t>69,73</t>
  </si>
  <si>
    <t>42,84</t>
  </si>
  <si>
    <t>10,53</t>
  </si>
  <si>
    <t>0,7229000</t>
  </si>
  <si>
    <t>362,6579000</t>
  </si>
  <si>
    <t>351,77</t>
  </si>
  <si>
    <t>0,5934000</t>
  </si>
  <si>
    <t>89,53</t>
  </si>
  <si>
    <t>53,12</t>
  </si>
  <si>
    <t>2,3117000</t>
  </si>
  <si>
    <t>38,35</t>
  </si>
  <si>
    <t>1,4637000</t>
  </si>
  <si>
    <t>24,56</t>
  </si>
  <si>
    <t>0,7534000</t>
  </si>
  <si>
    <t>1,66</t>
  </si>
  <si>
    <t>0,7103000</t>
  </si>
  <si>
    <t>1,29</t>
  </si>
  <si>
    <t>0,51</t>
  </si>
  <si>
    <t>CONCRETO MAGRO PARA LASTRO, TRAÇO 1:4,5:4,5 (EM MASSA SECA DE CIMENTO/ AREIA MÉDIA/ BRITA 1) - PREPARO MECÂNICO COM BETONEIRA 600 L. AF_05/2021</t>
  </si>
  <si>
    <t>12,33</t>
  </si>
  <si>
    <t>CONCRETO FCK = 20MPA, TRAÇO 1:2,7:3 (EM MASSA SECA DE CIMENTO/ AREIA MÉDIA/ BRITA 1) - PREPARO MECÂNICO COM BETONEIRA 400 L. AF_05/2021</t>
  </si>
  <si>
    <t>39,73</t>
  </si>
  <si>
    <t>44,59</t>
  </si>
  <si>
    <t>476,03</t>
  </si>
  <si>
    <t>46,17</t>
  </si>
  <si>
    <t>8,81</t>
  </si>
  <si>
    <t>35,24</t>
  </si>
  <si>
    <t>8,97</t>
  </si>
  <si>
    <t>7698</t>
  </si>
  <si>
    <t>TUBO ACO GALVANIZADO COM COSTURA, CLASSE MEDIA, DN 1.1/4", E = *3,25* MM, PESO *3,14* KG/M (NBR 5580)</t>
  </si>
  <si>
    <t>11002</t>
  </si>
  <si>
    <t>ELETRODO REVESTIDO AWS - E6013, DIAMETRO IGUAL A 2,50 MM</t>
  </si>
  <si>
    <t>CONCRETO MAGRO PARA LASTRO, TRAÇO 1:4,5:4,5 (EM MASSA SECA DE CIMENTO/ AREIA MÉDIA/ BRITA 1) - PREPARO MECÂNICO COM BETONEIRA 400 L. AF_05/2021</t>
  </si>
  <si>
    <t>1,0203000</t>
  </si>
  <si>
    <t>0,6105000</t>
  </si>
  <si>
    <t>89,37</t>
  </si>
  <si>
    <t>0,8701000</t>
  </si>
  <si>
    <t>53,35</t>
  </si>
  <si>
    <t>0,0025000</t>
  </si>
  <si>
    <t>24,00</t>
  </si>
  <si>
    <t>0,0797000</t>
  </si>
  <si>
    <t>0,9774000</t>
  </si>
  <si>
    <t>0,9974000</t>
  </si>
  <si>
    <t>0,0045000</t>
  </si>
  <si>
    <t>365,98</t>
  </si>
  <si>
    <t>22,63</t>
  </si>
  <si>
    <t>54,56</t>
  </si>
  <si>
    <t>46,41</t>
  </si>
  <si>
    <t>1,18</t>
  </si>
  <si>
    <t>20,42</t>
  </si>
  <si>
    <t>16,54</t>
  </si>
  <si>
    <t>5330</t>
  </si>
  <si>
    <t>DILUENTE EPOXI</t>
  </si>
  <si>
    <t>11149</t>
  </si>
  <si>
    <t>PRIMER EPOXI</t>
  </si>
  <si>
    <t>35,61</t>
  </si>
  <si>
    <t>0,3220000</t>
  </si>
  <si>
    <t>49,86</t>
  </si>
  <si>
    <t>16,05</t>
  </si>
  <si>
    <t>0,0560000</t>
  </si>
  <si>
    <t>170,33</t>
  </si>
  <si>
    <t>9,53</t>
  </si>
  <si>
    <t>8,15</t>
  </si>
  <si>
    <t>0,2750000</t>
  </si>
  <si>
    <t>6,05</t>
  </si>
  <si>
    <t>0,1150000</t>
  </si>
  <si>
    <t>16,11</t>
  </si>
  <si>
    <t>0,2390000</t>
  </si>
  <si>
    <t>5,26</t>
  </si>
  <si>
    <t>24,50</t>
  </si>
  <si>
    <t>5,06</t>
  </si>
  <si>
    <t>5,30</t>
  </si>
  <si>
    <t>577,42</t>
  </si>
  <si>
    <t>1,07</t>
  </si>
  <si>
    <t>0,0510000</t>
  </si>
  <si>
    <t>1,12</t>
  </si>
  <si>
    <t>0,31</t>
  </si>
  <si>
    <t>10,39</t>
  </si>
  <si>
    <t>7,96</t>
  </si>
  <si>
    <t>0,2440000</t>
  </si>
  <si>
    <t>5,37</t>
  </si>
  <si>
    <t>33,00</t>
  </si>
  <si>
    <t>34,98</t>
  </si>
  <si>
    <t>102,81</t>
  </si>
  <si>
    <t>45,62</t>
  </si>
  <si>
    <t>61,65</t>
  </si>
  <si>
    <t>71,88</t>
  </si>
  <si>
    <t>34,34</t>
  </si>
  <si>
    <t>5,52</t>
  </si>
  <si>
    <t>0,38</t>
  </si>
  <si>
    <t>65,80</t>
  </si>
  <si>
    <t>121,66</t>
  </si>
  <si>
    <t>21,89</t>
  </si>
  <si>
    <t>80,13</t>
  </si>
  <si>
    <t>84,13</t>
  </si>
  <si>
    <t>58,71</t>
  </si>
  <si>
    <t>9,40</t>
  </si>
  <si>
    <t>50,99</t>
  </si>
  <si>
    <t>15,33</t>
  </si>
  <si>
    <t>12,41</t>
  </si>
  <si>
    <t>21,50</t>
  </si>
  <si>
    <t>3,55</t>
  </si>
  <si>
    <t>21,97</t>
  </si>
  <si>
    <t>3,13</t>
  </si>
  <si>
    <t>3,65</t>
  </si>
  <si>
    <t>2,51</t>
  </si>
  <si>
    <t>4,00</t>
  </si>
  <si>
    <t>8,84</t>
  </si>
  <si>
    <t>6,33</t>
  </si>
  <si>
    <t>7,10</t>
  </si>
  <si>
    <t>15,94</t>
  </si>
  <si>
    <t>1,97</t>
  </si>
  <si>
    <t>7,08</t>
  </si>
  <si>
    <t>6,20</t>
  </si>
  <si>
    <t>8,24</t>
  </si>
  <si>
    <t>9,24</t>
  </si>
  <si>
    <t>18,48</t>
  </si>
  <si>
    <t>252,91</t>
  </si>
  <si>
    <t>190,92</t>
  </si>
  <si>
    <t>72,60</t>
  </si>
  <si>
    <t>68,95</t>
  </si>
  <si>
    <t>29,00</t>
  </si>
  <si>
    <t>28,95</t>
  </si>
  <si>
    <t>29,69</t>
  </si>
  <si>
    <t>CONCRETO FCK = 20MPA, TRAÇO 1:2,7:3 (EM MASSA SECA DE CIMENTO/ AREIA MÉDIA/ BRITA 1) - PREPARO MECÂNICO COM BETONEIRA 600 L. AF_05/2021</t>
  </si>
  <si>
    <t>48,19</t>
  </si>
  <si>
    <t>103,97</t>
  </si>
  <si>
    <t>40,86</t>
  </si>
  <si>
    <t>1,20</t>
  </si>
  <si>
    <t>464,77</t>
  </si>
  <si>
    <t>466,85</t>
  </si>
  <si>
    <t>34,73</t>
  </si>
  <si>
    <t>2.156,57</t>
  </si>
  <si>
    <t>96,61</t>
  </si>
  <si>
    <t>732,41</t>
  </si>
  <si>
    <t>53,31</t>
  </si>
  <si>
    <t>4,84</t>
  </si>
  <si>
    <t>3,92</t>
  </si>
  <si>
    <t>0,68</t>
  </si>
  <si>
    <t>87,90</t>
  </si>
  <si>
    <t>10,41</t>
  </si>
  <si>
    <t>2.925,46</t>
  </si>
  <si>
    <t>38,61</t>
  </si>
  <si>
    <t>68,77</t>
  </si>
  <si>
    <t>41,16</t>
  </si>
  <si>
    <t>54,40</t>
  </si>
  <si>
    <t>261,53</t>
  </si>
  <si>
    <t>1.307,65</t>
  </si>
  <si>
    <t>4.066,04</t>
  </si>
  <si>
    <t>62,61</t>
  </si>
  <si>
    <t>2.490,73</t>
  </si>
  <si>
    <t>324,04</t>
  </si>
  <si>
    <t>180,09</t>
  </si>
  <si>
    <t>98,67</t>
  </si>
  <si>
    <t>22,39</t>
  </si>
  <si>
    <t>75,45</t>
  </si>
  <si>
    <t>99,74</t>
  </si>
  <si>
    <t>426,47</t>
  </si>
  <si>
    <t>2.558,82</t>
  </si>
  <si>
    <t>584,73</t>
  </si>
  <si>
    <t>43,15</t>
  </si>
  <si>
    <t>1.898,76</t>
  </si>
  <si>
    <t>716,02</t>
  </si>
  <si>
    <t>55,65</t>
  </si>
  <si>
    <t>55,44</t>
  </si>
  <si>
    <t>139,34</t>
  </si>
  <si>
    <t>25,06</t>
  </si>
  <si>
    <t>26,44</t>
  </si>
  <si>
    <t>8,27</t>
  </si>
  <si>
    <t>0,52</t>
  </si>
  <si>
    <t>1,01</t>
  </si>
  <si>
    <t>4,22</t>
  </si>
  <si>
    <t>10,47</t>
  </si>
  <si>
    <t>11,97</t>
  </si>
  <si>
    <t>20,54</t>
  </si>
  <si>
    <t>41,08</t>
  </si>
  <si>
    <t>18,86</t>
  </si>
  <si>
    <t>6,50</t>
  </si>
  <si>
    <t>2,34</t>
  </si>
  <si>
    <t>4,43</t>
  </si>
  <si>
    <t>5,97</t>
  </si>
  <si>
    <t>8,94</t>
  </si>
  <si>
    <t>17,88</t>
  </si>
  <si>
    <t>17,43</t>
  </si>
  <si>
    <t>20,51</t>
  </si>
  <si>
    <t>404,00</t>
  </si>
  <si>
    <t>2,68</t>
  </si>
  <si>
    <t>4,81</t>
  </si>
  <si>
    <t>5,66</t>
  </si>
  <si>
    <t>6,73</t>
  </si>
  <si>
    <t>10,56</t>
  </si>
  <si>
    <t>12,56</t>
  </si>
  <si>
    <t>16,19</t>
  </si>
  <si>
    <t>16,62</t>
  </si>
  <si>
    <t>70,91</t>
  </si>
  <si>
    <t>100,29</t>
  </si>
  <si>
    <t>78,79</t>
  </si>
  <si>
    <t>79,24</t>
  </si>
  <si>
    <t>113,09</t>
  </si>
  <si>
    <t>6,66</t>
  </si>
  <si>
    <t>14,75</t>
  </si>
  <si>
    <t>27,25</t>
  </si>
  <si>
    <t>29,70</t>
  </si>
  <si>
    <t>39,18</t>
  </si>
  <si>
    <t>25,83</t>
  </si>
  <si>
    <t>5,08</t>
  </si>
  <si>
    <t>666,81</t>
  </si>
  <si>
    <t>4,86</t>
  </si>
  <si>
    <t>4,94</t>
  </si>
  <si>
    <t>7,12</t>
  </si>
  <si>
    <t>7,83</t>
  </si>
  <si>
    <t>11,63</t>
  </si>
  <si>
    <t>12,79</t>
  </si>
  <si>
    <t>0,99</t>
  </si>
  <si>
    <t>4,26</t>
  </si>
  <si>
    <t>2,28</t>
  </si>
  <si>
    <t>3,45</t>
  </si>
  <si>
    <t>4,72</t>
  </si>
  <si>
    <t>7,66</t>
  </si>
  <si>
    <t>114,69</t>
  </si>
  <si>
    <t>19,91</t>
  </si>
  <si>
    <t>22,31</t>
  </si>
  <si>
    <t>11,15</t>
  </si>
  <si>
    <t>27,72</t>
  </si>
  <si>
    <t>30,49</t>
  </si>
  <si>
    <t>10,11</t>
  </si>
  <si>
    <t>58,31</t>
  </si>
  <si>
    <t>26,62</t>
  </si>
  <si>
    <t>231,58</t>
  </si>
  <si>
    <t>101624</t>
  </si>
  <si>
    <t>PREPARO DE FUNDO DE VALA COM LARGURA MAIOR OU IGUAL A 1,5 M E MENOR QUE 2,5 M, COM CAMADA DE BRITA, LANÇAMENTO MECANIZADO. AF_08/2020</t>
  </si>
  <si>
    <t>178,40</t>
  </si>
  <si>
    <t>93,26</t>
  </si>
  <si>
    <t>1.442,69</t>
  </si>
  <si>
    <t>145,42</t>
  </si>
  <si>
    <t>165,96</t>
  </si>
  <si>
    <t>28,04</t>
  </si>
  <si>
    <t>42,04</t>
  </si>
  <si>
    <t>51,51</t>
  </si>
  <si>
    <t>303,02</t>
  </si>
  <si>
    <t>710,75</t>
  </si>
  <si>
    <t>8,31</t>
  </si>
  <si>
    <t>22,71</t>
  </si>
  <si>
    <t>2,06</t>
  </si>
  <si>
    <t>27,50</t>
  </si>
  <si>
    <t>738,76</t>
  </si>
  <si>
    <t>639,77</t>
  </si>
  <si>
    <t>27,77</t>
  </si>
  <si>
    <t>642,40</t>
  </si>
  <si>
    <t>36,45</t>
  </si>
  <si>
    <t>39,00</t>
  </si>
  <si>
    <t>25,22</t>
  </si>
  <si>
    <t>99,61</t>
  </si>
  <si>
    <t>583,27</t>
  </si>
  <si>
    <t>5,83</t>
  </si>
  <si>
    <t>435,00</t>
  </si>
  <si>
    <t>479,80</t>
  </si>
  <si>
    <t>30,31</t>
  </si>
  <si>
    <t>45,21</t>
  </si>
  <si>
    <t>544,28</t>
  </si>
  <si>
    <t>297,88</t>
  </si>
  <si>
    <t>!EM PROCESSO DE DESATIVACAO! JANELA BASCULANTE, ACO, COM BATENTE/REQUADRO, 60 X 80 CM (SEM VIDROS)</t>
  </si>
  <si>
    <t>670,25</t>
  </si>
  <si>
    <t>8,04</t>
  </si>
  <si>
    <t>2,54</t>
  </si>
  <si>
    <t>164,63</t>
  </si>
  <si>
    <t>49,37</t>
  </si>
  <si>
    <t>43,62</t>
  </si>
  <si>
    <t>13,05</t>
  </si>
  <si>
    <t>575,75</t>
  </si>
  <si>
    <t>1,15</t>
  </si>
  <si>
    <t>15,19</t>
  </si>
  <si>
    <t>90,00</t>
  </si>
  <si>
    <t>101,70</t>
  </si>
  <si>
    <t>9,12</t>
  </si>
  <si>
    <t>(81,10m x 2)+(91,30m x 2)</t>
  </si>
  <si>
    <t>81,10m x 91,30m</t>
  </si>
  <si>
    <t>81,10m x 2,00 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</si>
</sst>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"/>
    <numFmt numFmtId="166" formatCode="0.00000"/>
    <numFmt numFmtId="167" formatCode="0.000000"/>
    <numFmt numFmtId="168" formatCode="0.0000000"/>
    <numFmt numFmtId="169" formatCode="00"/>
    <numFmt numFmtId="170" formatCode="#,##0.00\ %"/>
    <numFmt numFmtId="171" formatCode="#,##0.00_ ;\-#,##0.00\ 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ourier New"/>
      <family val="3"/>
    </font>
    <font>
      <sz val="10"/>
      <name val="Cambria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8.5"/>
      <name val="Cambria"/>
      <family val="1"/>
      <scheme val="major"/>
    </font>
    <font>
      <b/>
      <sz val="18"/>
      <color rgb="FF000000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Arial"/>
      <family val="1"/>
    </font>
    <font>
      <b/>
      <sz val="14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56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right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166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right" vertical="center" shrinkToFit="1"/>
    </xf>
    <xf numFmtId="166" fontId="2" fillId="0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4" xfId="0" applyFont="1" applyBorder="1"/>
    <xf numFmtId="0" fontId="3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16" xfId="0" applyFont="1" applyBorder="1"/>
    <xf numFmtId="10" fontId="2" fillId="0" borderId="23" xfId="2" applyNumberFormat="1" applyFont="1" applyFill="1" applyBorder="1" applyAlignment="1" applyProtection="1">
      <alignment horizontal="center"/>
    </xf>
    <xf numFmtId="10" fontId="2" fillId="0" borderId="24" xfId="2" applyNumberFormat="1" applyFont="1" applyFill="1" applyBorder="1" applyAlignment="1" applyProtection="1">
      <alignment horizontal="center"/>
    </xf>
    <xf numFmtId="0" fontId="2" fillId="0" borderId="20" xfId="0" applyFont="1" applyBorder="1"/>
    <xf numFmtId="10" fontId="2" fillId="0" borderId="25" xfId="2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 applyProtection="1">
      <alignment vertical="center"/>
    </xf>
    <xf numFmtId="0" fontId="15" fillId="0" borderId="30" xfId="0" applyFont="1" applyFill="1" applyBorder="1" applyAlignment="1">
      <alignment vertical="center"/>
    </xf>
    <xf numFmtId="10" fontId="16" fillId="0" borderId="30" xfId="0" applyNumberFormat="1" applyFont="1" applyFill="1" applyBorder="1" applyAlignment="1" applyProtection="1">
      <alignment horizontal="right" vertical="center"/>
      <protection locked="0"/>
    </xf>
    <xf numFmtId="4" fontId="16" fillId="0" borderId="0" xfId="0" applyNumberFormat="1" applyFont="1" applyFill="1" applyBorder="1" applyAlignment="1" applyProtection="1">
      <alignment horizontal="left" vertical="center"/>
    </xf>
    <xf numFmtId="4" fontId="16" fillId="0" borderId="30" xfId="0" applyNumberFormat="1" applyFont="1" applyFill="1" applyBorder="1" applyAlignment="1" applyProtection="1">
      <alignment horizontal="left" vertical="center"/>
    </xf>
    <xf numFmtId="10" fontId="16" fillId="0" borderId="12" xfId="0" applyNumberFormat="1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left" vertical="top"/>
    </xf>
    <xf numFmtId="164" fontId="2" fillId="0" borderId="35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 wrapText="1"/>
    </xf>
    <xf numFmtId="43" fontId="2" fillId="0" borderId="35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170" fontId="2" fillId="0" borderId="50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164" fontId="6" fillId="0" borderId="36" xfId="0" applyNumberFormat="1" applyFont="1" applyFill="1" applyBorder="1" applyAlignment="1">
      <alignment horizontal="left" vertical="top"/>
    </xf>
    <xf numFmtId="10" fontId="2" fillId="0" borderId="59" xfId="5" applyNumberFormat="1" applyFont="1" applyFill="1" applyBorder="1" applyAlignment="1">
      <alignment horizontal="right" vertical="center" wrapText="1"/>
    </xf>
    <xf numFmtId="44" fontId="2" fillId="0" borderId="60" xfId="5" applyNumberFormat="1" applyFont="1" applyFill="1" applyBorder="1" applyAlignment="1">
      <alignment horizontal="right" vertical="center" wrapText="1"/>
    </xf>
    <xf numFmtId="10" fontId="2" fillId="0" borderId="61" xfId="5" applyNumberFormat="1" applyFont="1" applyFill="1" applyBorder="1" applyAlignment="1">
      <alignment horizontal="right" vertical="center" wrapText="1"/>
    </xf>
    <xf numFmtId="44" fontId="2" fillId="0" borderId="62" xfId="5" applyNumberFormat="1" applyFont="1" applyFill="1" applyBorder="1" applyAlignment="1">
      <alignment horizontal="right" vertical="center" wrapText="1"/>
    </xf>
    <xf numFmtId="10" fontId="2" fillId="0" borderId="28" xfId="5" applyNumberFormat="1" applyFont="1" applyFill="1" applyBorder="1" applyAlignment="1">
      <alignment horizontal="right" vertical="center" wrapText="1"/>
    </xf>
    <xf numFmtId="10" fontId="2" fillId="0" borderId="58" xfId="5" applyNumberFormat="1" applyFont="1" applyFill="1" applyBorder="1" applyAlignment="1">
      <alignment horizontal="right" vertical="top" wrapText="1"/>
    </xf>
    <xf numFmtId="0" fontId="2" fillId="0" borderId="60" xfId="5" applyFont="1" applyFill="1" applyBorder="1" applyAlignment="1">
      <alignment horizontal="right" vertical="top" wrapText="1"/>
    </xf>
    <xf numFmtId="10" fontId="2" fillId="0" borderId="64" xfId="5" applyNumberFormat="1" applyFont="1" applyFill="1" applyBorder="1" applyAlignment="1">
      <alignment horizontal="right" vertical="top" wrapText="1"/>
    </xf>
    <xf numFmtId="44" fontId="2" fillId="0" borderId="69" xfId="5" applyNumberFormat="1" applyFont="1" applyFill="1" applyBorder="1" applyAlignment="1">
      <alignment horizontal="right" vertical="center" wrapText="1"/>
    </xf>
    <xf numFmtId="10" fontId="2" fillId="0" borderId="70" xfId="5" applyNumberFormat="1" applyFont="1" applyFill="1" applyBorder="1" applyAlignment="1">
      <alignment horizontal="right" vertical="center" wrapText="1"/>
    </xf>
    <xf numFmtId="10" fontId="2" fillId="0" borderId="0" xfId="5" applyNumberFormat="1" applyFont="1" applyFill="1" applyBorder="1" applyAlignment="1">
      <alignment horizontal="right" vertical="center" wrapText="1"/>
    </xf>
    <xf numFmtId="10" fontId="2" fillId="0" borderId="66" xfId="5" applyNumberFormat="1" applyFont="1" applyFill="1" applyBorder="1" applyAlignment="1">
      <alignment horizontal="right" vertical="top" wrapText="1"/>
    </xf>
    <xf numFmtId="0" fontId="2" fillId="0" borderId="30" xfId="5" applyFont="1" applyFill="1" applyBorder="1" applyAlignment="1">
      <alignment horizontal="right" vertical="top" wrapText="1"/>
    </xf>
    <xf numFmtId="10" fontId="2" fillId="0" borderId="49" xfId="5" applyNumberFormat="1" applyFont="1" applyFill="1" applyBorder="1" applyAlignment="1">
      <alignment horizontal="right" vertical="top" wrapText="1"/>
    </xf>
    <xf numFmtId="10" fontId="2" fillId="0" borderId="11" xfId="5" applyNumberFormat="1" applyFont="1" applyFill="1" applyBorder="1" applyAlignment="1">
      <alignment horizontal="right" vertical="center" wrapText="1"/>
    </xf>
    <xf numFmtId="0" fontId="2" fillId="0" borderId="50" xfId="5" applyFont="1" applyFill="1" applyBorder="1" applyAlignment="1">
      <alignment horizontal="right" vertical="top" wrapText="1"/>
    </xf>
    <xf numFmtId="10" fontId="2" fillId="0" borderId="71" xfId="5" applyNumberFormat="1" applyFont="1" applyFill="1" applyBorder="1" applyAlignment="1">
      <alignment horizontal="right" vertical="top" wrapText="1"/>
    </xf>
    <xf numFmtId="0" fontId="2" fillId="0" borderId="31" xfId="5" applyFont="1" applyFill="1" applyBorder="1" applyAlignment="1">
      <alignment horizontal="right" vertical="top" wrapText="1"/>
    </xf>
    <xf numFmtId="10" fontId="2" fillId="0" borderId="59" xfId="5" applyNumberFormat="1" applyFont="1" applyFill="1" applyBorder="1" applyAlignment="1">
      <alignment horizontal="right" vertical="top" wrapText="1"/>
    </xf>
    <xf numFmtId="10" fontId="2" fillId="0" borderId="70" xfId="5" applyNumberFormat="1" applyFont="1" applyFill="1" applyBorder="1" applyAlignment="1">
      <alignment horizontal="right" vertical="top" wrapText="1"/>
    </xf>
    <xf numFmtId="10" fontId="2" fillId="3" borderId="27" xfId="5" applyNumberFormat="1" applyFont="1" applyFill="1" applyBorder="1" applyAlignment="1">
      <alignment horizontal="right" vertical="top" wrapText="1"/>
    </xf>
    <xf numFmtId="0" fontId="2" fillId="3" borderId="29" xfId="5" applyFont="1" applyFill="1" applyBorder="1" applyAlignment="1">
      <alignment horizontal="right" vertical="top" wrapText="1"/>
    </xf>
    <xf numFmtId="10" fontId="2" fillId="3" borderId="28" xfId="5" applyNumberFormat="1" applyFont="1" applyFill="1" applyBorder="1" applyAlignment="1">
      <alignment horizontal="right" vertical="top" wrapText="1"/>
    </xf>
    <xf numFmtId="0" fontId="5" fillId="4" borderId="57" xfId="5" applyFont="1" applyFill="1" applyBorder="1" applyAlignment="1">
      <alignment horizontal="center" vertical="center" wrapText="1"/>
    </xf>
    <xf numFmtId="0" fontId="11" fillId="4" borderId="75" xfId="5" applyFont="1" applyFill="1" applyBorder="1" applyAlignment="1">
      <alignment horizontal="center" vertical="center" wrapText="1"/>
    </xf>
    <xf numFmtId="0" fontId="11" fillId="4" borderId="81" xfId="5" applyFont="1" applyFill="1" applyBorder="1" applyAlignment="1">
      <alignment horizontal="center" vertical="center" wrapText="1"/>
    </xf>
    <xf numFmtId="0" fontId="11" fillId="4" borderId="86" xfId="5" applyFont="1" applyFill="1" applyBorder="1" applyAlignment="1">
      <alignment horizontal="center" vertical="center" wrapText="1"/>
    </xf>
    <xf numFmtId="10" fontId="20" fillId="0" borderId="41" xfId="5" applyNumberFormat="1" applyFont="1" applyFill="1" applyBorder="1" applyAlignment="1">
      <alignment horizontal="center" vertical="center" wrapText="1"/>
    </xf>
    <xf numFmtId="44" fontId="20" fillId="0" borderId="57" xfId="5" applyNumberFormat="1" applyFont="1" applyFill="1" applyBorder="1" applyAlignment="1">
      <alignment horizontal="right" vertical="center" wrapText="1"/>
    </xf>
    <xf numFmtId="10" fontId="2" fillId="4" borderId="66" xfId="5" applyNumberFormat="1" applyFont="1" applyFill="1" applyBorder="1" applyAlignment="1">
      <alignment horizontal="right" vertical="top" wrapText="1"/>
    </xf>
    <xf numFmtId="0" fontId="2" fillId="4" borderId="30" xfId="5" applyFont="1" applyFill="1" applyBorder="1" applyAlignment="1">
      <alignment horizontal="right" vertical="top" wrapText="1"/>
    </xf>
    <xf numFmtId="10" fontId="2" fillId="4" borderId="49" xfId="5" applyNumberFormat="1" applyFont="1" applyFill="1" applyBorder="1" applyAlignment="1">
      <alignment horizontal="right" vertical="top" wrapText="1"/>
    </xf>
    <xf numFmtId="10" fontId="2" fillId="4" borderId="64" xfId="5" applyNumberFormat="1" applyFont="1" applyFill="1" applyBorder="1" applyAlignment="1">
      <alignment horizontal="right" vertical="top" wrapText="1"/>
    </xf>
    <xf numFmtId="0" fontId="2" fillId="4" borderId="60" xfId="5" applyFont="1" applyFill="1" applyBorder="1" applyAlignment="1">
      <alignment horizontal="right" vertical="top" wrapText="1"/>
    </xf>
    <xf numFmtId="10" fontId="2" fillId="4" borderId="0" xfId="5" applyNumberFormat="1" applyFont="1" applyFill="1" applyBorder="1" applyAlignment="1">
      <alignment horizontal="right" vertical="top" wrapText="1"/>
    </xf>
    <xf numFmtId="0" fontId="2" fillId="4" borderId="72" xfId="5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left" vertical="top"/>
    </xf>
    <xf numFmtId="4" fontId="16" fillId="0" borderId="31" xfId="0" applyNumberFormat="1" applyFont="1" applyFill="1" applyBorder="1" applyAlignment="1" applyProtection="1">
      <alignment horizontal="left" vertical="center"/>
    </xf>
    <xf numFmtId="49" fontId="14" fillId="0" borderId="3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164" fontId="2" fillId="0" borderId="36" xfId="0" applyNumberFormat="1" applyFont="1" applyFill="1" applyBorder="1" applyAlignment="1">
      <alignment horizontal="center" vertical="center"/>
    </xf>
    <xf numFmtId="10" fontId="16" fillId="0" borderId="11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30" xfId="0" applyFont="1" applyFill="1" applyBorder="1" applyAlignment="1" applyProtection="1">
      <alignment vertical="center"/>
      <protection locked="0"/>
    </xf>
    <xf numFmtId="0" fontId="2" fillId="0" borderId="90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2" fillId="0" borderId="9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5" xfId="0" applyFont="1" applyBorder="1" applyAlignment="1">
      <alignment horizontal="left" vertical="center" wrapText="1"/>
    </xf>
    <xf numFmtId="43" fontId="2" fillId="0" borderId="95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5" fillId="4" borderId="41" xfId="5" applyFont="1" applyFill="1" applyBorder="1" applyAlignment="1">
      <alignment horizontal="center" vertical="center" wrapText="1"/>
    </xf>
    <xf numFmtId="0" fontId="5" fillId="4" borderId="42" xfId="5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left" vertical="top"/>
    </xf>
    <xf numFmtId="43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0" fontId="0" fillId="0" borderId="30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0" fillId="0" borderId="33" xfId="0" applyFill="1" applyBorder="1" applyAlignment="1">
      <alignment horizontal="left" vertical="top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2" fillId="0" borderId="35" xfId="1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43" fontId="3" fillId="0" borderId="35" xfId="0" applyNumberFormat="1" applyFont="1" applyFill="1" applyBorder="1" applyAlignment="1">
      <alignment horizontal="right" vertical="center" wrapText="1"/>
    </xf>
    <xf numFmtId="43" fontId="2" fillId="0" borderId="35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43" fontId="2" fillId="0" borderId="35" xfId="1" applyFont="1" applyFill="1" applyBorder="1" applyAlignment="1">
      <alignment horizontal="center" vertical="center"/>
    </xf>
    <xf numFmtId="43" fontId="2" fillId="0" borderId="35" xfId="1" applyFont="1" applyFill="1" applyBorder="1" applyAlignment="1">
      <alignment horizontal="right" vertical="center"/>
    </xf>
    <xf numFmtId="43" fontId="2" fillId="0" borderId="35" xfId="1" applyFont="1" applyFill="1" applyBorder="1" applyAlignment="1">
      <alignment horizontal="left" vertical="top"/>
    </xf>
    <xf numFmtId="0" fontId="3" fillId="0" borderId="35" xfId="0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right" vertical="center"/>
    </xf>
    <xf numFmtId="43" fontId="2" fillId="0" borderId="35" xfId="1" applyNumberFormat="1" applyFont="1" applyFill="1" applyBorder="1" applyAlignment="1">
      <alignment horizontal="left" vertical="top"/>
    </xf>
    <xf numFmtId="43" fontId="3" fillId="0" borderId="35" xfId="1" applyFont="1" applyFill="1" applyBorder="1" applyAlignment="1">
      <alignment horizontal="left" vertical="top"/>
    </xf>
    <xf numFmtId="0" fontId="3" fillId="2" borderId="9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top"/>
    </xf>
    <xf numFmtId="43" fontId="0" fillId="0" borderId="35" xfId="1" applyFont="1" applyFill="1" applyBorder="1" applyAlignment="1">
      <alignment horizontal="right" vertical="top"/>
    </xf>
    <xf numFmtId="43" fontId="0" fillId="0" borderId="35" xfId="1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center" vertical="center"/>
    </xf>
    <xf numFmtId="1" fontId="2" fillId="0" borderId="98" xfId="0" applyNumberFormat="1" applyFont="1" applyFill="1" applyBorder="1" applyAlignment="1">
      <alignment horizontal="center" vertical="center" shrinkToFit="1"/>
    </xf>
    <xf numFmtId="164" fontId="3" fillId="0" borderId="99" xfId="0" applyNumberFormat="1" applyFont="1" applyFill="1" applyBorder="1" applyAlignment="1">
      <alignment horizontal="right" vertical="center" wrapText="1"/>
    </xf>
    <xf numFmtId="0" fontId="2" fillId="2" borderId="96" xfId="0" applyFont="1" applyFill="1" applyBorder="1" applyAlignment="1">
      <alignment horizontal="center" vertical="center"/>
    </xf>
    <xf numFmtId="0" fontId="2" fillId="0" borderId="34" xfId="0" applyFont="1" applyBorder="1"/>
    <xf numFmtId="1" fontId="2" fillId="0" borderId="34" xfId="0" applyNumberFormat="1" applyFont="1" applyFill="1" applyBorder="1" applyAlignment="1">
      <alignment horizontal="center" vertical="center" shrinkToFit="1"/>
    </xf>
    <xf numFmtId="164" fontId="3" fillId="0" borderId="35" xfId="0" applyNumberFormat="1" applyFont="1" applyFill="1" applyBorder="1" applyAlignment="1">
      <alignment horizontal="right" vertical="center" wrapText="1"/>
    </xf>
    <xf numFmtId="0" fontId="0" fillId="0" borderId="34" xfId="0" applyBorder="1" applyAlignment="1">
      <alignment horizontal="center" vertical="center"/>
    </xf>
    <xf numFmtId="43" fontId="2" fillId="0" borderId="35" xfId="1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center" vertical="center"/>
    </xf>
    <xf numFmtId="169" fontId="3" fillId="2" borderId="34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2" borderId="96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3" fontId="3" fillId="0" borderId="35" xfId="1" applyFont="1" applyFill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43" fontId="3" fillId="0" borderId="40" xfId="1" applyFont="1" applyFill="1" applyBorder="1" applyAlignment="1">
      <alignment horizontal="left" vertical="top"/>
    </xf>
    <xf numFmtId="44" fontId="11" fillId="0" borderId="49" xfId="3" applyFont="1" applyFill="1" applyBorder="1" applyAlignment="1">
      <alignment horizontal="center" vertical="center"/>
    </xf>
    <xf numFmtId="44" fontId="11" fillId="0" borderId="52" xfId="3" applyFont="1" applyFill="1" applyBorder="1" applyAlignment="1">
      <alignment horizontal="center" vertical="center"/>
    </xf>
    <xf numFmtId="44" fontId="11" fillId="0" borderId="54" xfId="3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left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left" vertical="center" wrapText="1"/>
    </xf>
    <xf numFmtId="0" fontId="19" fillId="2" borderId="5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9" fillId="0" borderId="30" xfId="0" applyFon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2" fontId="2" fillId="0" borderId="30" xfId="0" applyNumberFormat="1" applyFont="1" applyBorder="1"/>
    <xf numFmtId="0" fontId="2" fillId="0" borderId="101" xfId="0" applyFont="1" applyBorder="1" applyAlignment="1">
      <alignment horizontal="center"/>
    </xf>
    <xf numFmtId="10" fontId="2" fillId="0" borderId="102" xfId="2" applyNumberFormat="1" applyFont="1" applyFill="1" applyBorder="1" applyAlignment="1" applyProtection="1">
      <alignment horizontal="center"/>
    </xf>
    <xf numFmtId="0" fontId="2" fillId="0" borderId="103" xfId="0" applyFont="1" applyBorder="1" applyAlignment="1">
      <alignment horizontal="center"/>
    </xf>
    <xf numFmtId="10" fontId="2" fillId="0" borderId="104" xfId="2" applyNumberFormat="1" applyFont="1" applyFill="1" applyBorder="1" applyAlignment="1" applyProtection="1">
      <alignment horizontal="center"/>
    </xf>
    <xf numFmtId="10" fontId="2" fillId="0" borderId="104" xfId="0" applyNumberFormat="1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10" fontId="2" fillId="0" borderId="106" xfId="2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10" fontId="2" fillId="0" borderId="30" xfId="0" applyNumberFormat="1" applyFont="1" applyBorder="1"/>
    <xf numFmtId="0" fontId="2" fillId="0" borderId="11" xfId="0" applyFont="1" applyBorder="1"/>
    <xf numFmtId="10" fontId="5" fillId="0" borderId="106" xfId="2" applyNumberFormat="1" applyFont="1" applyFill="1" applyBorder="1" applyAlignment="1" applyProtection="1">
      <alignment horizontal="center"/>
    </xf>
    <xf numFmtId="0" fontId="2" fillId="0" borderId="30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0" fontId="5" fillId="2" borderId="11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10" fontId="11" fillId="0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6" fillId="2" borderId="40" xfId="0" applyNumberFormat="1" applyFont="1" applyFill="1" applyBorder="1" applyAlignment="1">
      <alignment horizontal="left" vertical="top"/>
    </xf>
    <xf numFmtId="0" fontId="2" fillId="0" borderId="9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43" fontId="3" fillId="0" borderId="35" xfId="1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44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164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/>
    </xf>
    <xf numFmtId="0" fontId="13" fillId="2" borderId="33" xfId="0" applyFont="1" applyFill="1" applyBorder="1" applyAlignment="1">
      <alignment horizontal="center" vertical="top"/>
    </xf>
    <xf numFmtId="49" fontId="14" fillId="0" borderId="11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23" fillId="0" borderId="37" xfId="0" applyFont="1" applyFill="1" applyBorder="1" applyAlignment="1">
      <alignment horizontal="center" vertical="top"/>
    </xf>
    <xf numFmtId="0" fontId="23" fillId="0" borderId="38" xfId="0" applyFont="1" applyFill="1" applyBorder="1" applyAlignment="1">
      <alignment horizontal="center" vertical="top"/>
    </xf>
    <xf numFmtId="0" fontId="23" fillId="0" borderId="39" xfId="0" applyFont="1" applyFill="1" applyBorder="1" applyAlignment="1">
      <alignment horizontal="center" vertical="top"/>
    </xf>
    <xf numFmtId="0" fontId="23" fillId="0" borderId="9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" fillId="0" borderId="9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49" fontId="14" fillId="0" borderId="1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30" xfId="0" applyNumberFormat="1" applyFont="1" applyFill="1" applyBorder="1" applyAlignment="1">
      <alignment horizontal="left" vertical="center" wrapText="1"/>
    </xf>
    <xf numFmtId="10" fontId="16" fillId="0" borderId="11" xfId="0" applyNumberFormat="1" applyFont="1" applyFill="1" applyBorder="1" applyAlignment="1" applyProtection="1">
      <alignment horizontal="left" vertical="center" wrapText="1"/>
      <protection locked="0"/>
    </xf>
    <xf numFmtId="10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0" xfId="0" applyNumberFormat="1" applyFont="1" applyFill="1" applyBorder="1" applyAlignment="1" applyProtection="1">
      <alignment horizontal="left" vertical="center" wrapText="1"/>
    </xf>
    <xf numFmtId="4" fontId="16" fillId="0" borderId="30" xfId="0" applyNumberFormat="1" applyFont="1" applyFill="1" applyBorder="1" applyAlignment="1" applyProtection="1">
      <alignment horizontal="left" vertical="center" wrapText="1"/>
    </xf>
    <xf numFmtId="0" fontId="18" fillId="2" borderId="37" xfId="0" applyFont="1" applyFill="1" applyBorder="1" applyAlignment="1">
      <alignment horizontal="right" vertical="center" wrapText="1"/>
    </xf>
    <xf numFmtId="0" fontId="18" fillId="2" borderId="39" xfId="0" applyFont="1" applyFill="1" applyBorder="1" applyAlignment="1">
      <alignment horizontal="right" vertical="center" wrapText="1"/>
    </xf>
    <xf numFmtId="44" fontId="18" fillId="2" borderId="55" xfId="4" applyFont="1" applyFill="1" applyBorder="1" applyAlignment="1">
      <alignment horizontal="center" vertical="center"/>
    </xf>
    <xf numFmtId="44" fontId="18" fillId="2" borderId="56" xfId="4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164" fontId="2" fillId="0" borderId="56" xfId="0" applyNumberFormat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top"/>
    </xf>
    <xf numFmtId="0" fontId="13" fillId="2" borderId="42" xfId="0" applyFont="1" applyFill="1" applyBorder="1" applyAlignment="1">
      <alignment horizontal="center" vertical="top"/>
    </xf>
    <xf numFmtId="0" fontId="13" fillId="2" borderId="43" xfId="0" applyFont="1" applyFill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center" wrapText="1"/>
    </xf>
    <xf numFmtId="44" fontId="2" fillId="3" borderId="53" xfId="5" applyNumberFormat="1" applyFont="1" applyFill="1" applyBorder="1" applyAlignment="1">
      <alignment horizontal="center" vertical="center" wrapText="1"/>
    </xf>
    <xf numFmtId="44" fontId="2" fillId="3" borderId="63" xfId="5" applyNumberFormat="1" applyFont="1" applyFill="1" applyBorder="1" applyAlignment="1">
      <alignment horizontal="center" vertical="center" wrapText="1"/>
    </xf>
    <xf numFmtId="0" fontId="20" fillId="4" borderId="53" xfId="5" applyFont="1" applyFill="1" applyBorder="1" applyAlignment="1">
      <alignment horizontal="center" vertical="center" wrapText="1"/>
    </xf>
    <xf numFmtId="0" fontId="20" fillId="4" borderId="63" xfId="5" applyFont="1" applyFill="1" applyBorder="1" applyAlignment="1">
      <alignment horizontal="center" vertical="center" wrapText="1"/>
    </xf>
    <xf numFmtId="0" fontId="20" fillId="4" borderId="53" xfId="5" applyFont="1" applyFill="1" applyBorder="1" applyAlignment="1">
      <alignment horizontal="left" vertical="center" wrapText="1"/>
    </xf>
    <xf numFmtId="0" fontId="20" fillId="4" borderId="63" xfId="5" applyFont="1" applyFill="1" applyBorder="1" applyAlignment="1">
      <alignment horizontal="left" vertical="center" wrapText="1"/>
    </xf>
    <xf numFmtId="10" fontId="2" fillId="3" borderId="68" xfId="5" applyNumberFormat="1" applyFont="1" applyFill="1" applyBorder="1" applyAlignment="1">
      <alignment horizontal="center" vertical="center"/>
    </xf>
    <xf numFmtId="10" fontId="2" fillId="3" borderId="64" xfId="5" applyNumberFormat="1" applyFont="1" applyFill="1" applyBorder="1" applyAlignment="1">
      <alignment horizontal="center" vertical="center"/>
    </xf>
    <xf numFmtId="0" fontId="18" fillId="4" borderId="41" xfId="5" applyFont="1" applyFill="1" applyBorder="1" applyAlignment="1">
      <alignment horizontal="center" vertical="center" wrapText="1"/>
    </xf>
    <xf numFmtId="0" fontId="18" fillId="4" borderId="42" xfId="5" applyFont="1" applyFill="1" applyBorder="1" applyAlignment="1">
      <alignment horizontal="center" vertical="center" wrapText="1"/>
    </xf>
    <xf numFmtId="0" fontId="18" fillId="4" borderId="43" xfId="5" applyFont="1" applyFill="1" applyBorder="1" applyAlignment="1">
      <alignment horizontal="center" vertical="center" wrapText="1"/>
    </xf>
    <xf numFmtId="0" fontId="5" fillId="4" borderId="41" xfId="5" applyFont="1" applyFill="1" applyBorder="1" applyAlignment="1">
      <alignment horizontal="center" vertical="center" wrapText="1"/>
    </xf>
    <xf numFmtId="0" fontId="5" fillId="4" borderId="43" xfId="5" applyFont="1" applyFill="1" applyBorder="1" applyAlignment="1">
      <alignment horizontal="center" vertical="center" wrapText="1"/>
    </xf>
    <xf numFmtId="0" fontId="5" fillId="4" borderId="42" xfId="5" applyFont="1" applyFill="1" applyBorder="1" applyAlignment="1">
      <alignment horizontal="center" vertical="center" wrapText="1"/>
    </xf>
    <xf numFmtId="0" fontId="20" fillId="4" borderId="67" xfId="5" applyFont="1" applyFill="1" applyBorder="1" applyAlignment="1">
      <alignment horizontal="center" vertical="center" wrapText="1"/>
    </xf>
    <xf numFmtId="0" fontId="20" fillId="4" borderId="58" xfId="5" applyFont="1" applyFill="1" applyBorder="1" applyAlignment="1">
      <alignment horizontal="center" vertical="center" wrapText="1"/>
    </xf>
    <xf numFmtId="10" fontId="2" fillId="3" borderId="68" xfId="5" applyNumberFormat="1" applyFont="1" applyFill="1" applyBorder="1" applyAlignment="1">
      <alignment horizontal="center" vertical="center" wrapText="1"/>
    </xf>
    <xf numFmtId="10" fontId="2" fillId="3" borderId="64" xfId="5" applyNumberFormat="1" applyFont="1" applyFill="1" applyBorder="1" applyAlignment="1">
      <alignment horizontal="center" vertical="center" wrapText="1"/>
    </xf>
    <xf numFmtId="44" fontId="2" fillId="3" borderId="65" xfId="5" applyNumberFormat="1" applyFont="1" applyFill="1" applyBorder="1" applyAlignment="1">
      <alignment horizontal="center" vertical="center" wrapText="1"/>
    </xf>
    <xf numFmtId="0" fontId="20" fillId="4" borderId="11" xfId="5" applyFont="1" applyFill="1" applyBorder="1" applyAlignment="1">
      <alignment horizontal="center" vertical="center" wrapText="1"/>
    </xf>
    <xf numFmtId="0" fontId="20" fillId="4" borderId="24" xfId="5" applyFont="1" applyFill="1" applyBorder="1" applyAlignment="1">
      <alignment horizontal="left" vertical="center" wrapText="1"/>
    </xf>
    <xf numFmtId="10" fontId="2" fillId="3" borderId="0" xfId="5" applyNumberFormat="1" applyFont="1" applyFill="1" applyBorder="1" applyAlignment="1">
      <alignment horizontal="center" vertical="center" wrapText="1"/>
    </xf>
    <xf numFmtId="44" fontId="2" fillId="3" borderId="58" xfId="5" applyNumberFormat="1" applyFont="1" applyFill="1" applyBorder="1" applyAlignment="1">
      <alignment horizontal="center" vertical="center" wrapText="1"/>
    </xf>
    <xf numFmtId="44" fontId="11" fillId="4" borderId="83" xfId="4" applyFont="1" applyFill="1" applyBorder="1" applyAlignment="1">
      <alignment horizontal="center" vertical="center"/>
    </xf>
    <xf numFmtId="44" fontId="11" fillId="4" borderId="82" xfId="4" applyFont="1" applyFill="1" applyBorder="1" applyAlignment="1">
      <alignment horizontal="center" vertical="center"/>
    </xf>
    <xf numFmtId="10" fontId="11" fillId="4" borderId="76" xfId="5" applyNumberFormat="1" applyFont="1" applyFill="1" applyBorder="1" applyAlignment="1">
      <alignment horizontal="center" vertical="center" wrapText="1"/>
    </xf>
    <xf numFmtId="10" fontId="11" fillId="4" borderId="77" xfId="5" applyNumberFormat="1" applyFont="1" applyFill="1" applyBorder="1" applyAlignment="1">
      <alignment horizontal="center" vertical="center" wrapText="1"/>
    </xf>
    <xf numFmtId="10" fontId="11" fillId="4" borderId="78" xfId="5" applyNumberFormat="1" applyFont="1" applyFill="1" applyBorder="1" applyAlignment="1">
      <alignment horizontal="center" vertical="center" wrapText="1"/>
    </xf>
    <xf numFmtId="10" fontId="2" fillId="3" borderId="0" xfId="5" applyNumberFormat="1" applyFont="1" applyFill="1" applyBorder="1" applyAlignment="1">
      <alignment horizontal="center" vertical="center"/>
    </xf>
    <xf numFmtId="44" fontId="2" fillId="3" borderId="67" xfId="5" applyNumberFormat="1" applyFont="1" applyFill="1" applyBorder="1" applyAlignment="1">
      <alignment horizontal="center" vertical="center" wrapText="1"/>
    </xf>
    <xf numFmtId="0" fontId="19" fillId="4" borderId="27" xfId="5" applyFont="1" applyFill="1" applyBorder="1" applyAlignment="1">
      <alignment horizontal="center" vertical="top" wrapText="1"/>
    </xf>
    <xf numFmtId="0" fontId="19" fillId="4" borderId="29" xfId="5" applyFont="1" applyFill="1" applyBorder="1" applyAlignment="1">
      <alignment horizontal="center" vertical="top" wrapText="1"/>
    </xf>
    <xf numFmtId="0" fontId="11" fillId="4" borderId="73" xfId="5" applyFont="1" applyFill="1" applyBorder="1" applyAlignment="1">
      <alignment horizontal="center" vertical="center" wrapText="1"/>
    </xf>
    <xf numFmtId="0" fontId="11" fillId="4" borderId="74" xfId="5" applyFont="1" applyFill="1" applyBorder="1" applyAlignment="1">
      <alignment horizontal="center" vertical="center" wrapText="1"/>
    </xf>
    <xf numFmtId="44" fontId="11" fillId="4" borderId="89" xfId="4" applyFont="1" applyFill="1" applyBorder="1" applyAlignment="1">
      <alignment horizontal="center" vertical="center"/>
    </xf>
    <xf numFmtId="44" fontId="11" fillId="4" borderId="88" xfId="4" applyFont="1" applyFill="1" applyBorder="1" applyAlignment="1">
      <alignment horizontal="center" vertical="center"/>
    </xf>
    <xf numFmtId="0" fontId="11" fillId="4" borderId="84" xfId="5" applyFont="1" applyFill="1" applyBorder="1" applyAlignment="1">
      <alignment horizontal="center" vertical="center" wrapText="1"/>
    </xf>
    <xf numFmtId="0" fontId="11" fillId="4" borderId="85" xfId="5" applyFont="1" applyFill="1" applyBorder="1" applyAlignment="1">
      <alignment horizontal="center" vertical="center" wrapText="1"/>
    </xf>
    <xf numFmtId="44" fontId="11" fillId="4" borderId="87" xfId="4" applyFont="1" applyFill="1" applyBorder="1" applyAlignment="1">
      <alignment horizontal="center" vertical="center"/>
    </xf>
    <xf numFmtId="0" fontId="11" fillId="4" borderId="79" xfId="5" applyFont="1" applyFill="1" applyBorder="1" applyAlignment="1">
      <alignment horizontal="center" vertical="center" wrapText="1"/>
    </xf>
    <xf numFmtId="0" fontId="11" fillId="4" borderId="80" xfId="5" applyFont="1" applyFill="1" applyBorder="1" applyAlignment="1">
      <alignment horizontal="center" vertical="center" wrapText="1"/>
    </xf>
    <xf numFmtId="10" fontId="11" fillId="4" borderId="65" xfId="5" applyNumberFormat="1" applyFont="1" applyFill="1" applyBorder="1" applyAlignment="1">
      <alignment horizontal="center" vertical="center" wrapText="1"/>
    </xf>
    <xf numFmtId="10" fontId="11" fillId="4" borderId="82" xfId="5" applyNumberFormat="1" applyFont="1" applyFill="1" applyBorder="1" applyAlignment="1">
      <alignment horizontal="center" vertical="center" wrapText="1"/>
    </xf>
    <xf numFmtId="10" fontId="11" fillId="4" borderId="83" xfId="5" applyNumberFormat="1" applyFont="1" applyFill="1" applyBorder="1" applyAlignment="1">
      <alignment horizontal="center" vertical="center" wrapText="1"/>
    </xf>
    <xf numFmtId="44" fontId="11" fillId="4" borderId="65" xfId="4" applyFont="1" applyFill="1" applyBorder="1" applyAlignment="1">
      <alignment horizontal="center" vertical="center"/>
    </xf>
    <xf numFmtId="10" fontId="16" fillId="0" borderId="13" xfId="0" applyNumberFormat="1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04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3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</cellXfs>
  <cellStyles count="6">
    <cellStyle name="Moeda 3" xfId="3"/>
    <cellStyle name="Moeda 4" xfId="4"/>
    <cellStyle name="Normal" xfId="0" builtinId="0"/>
    <cellStyle name="Normal 6" xfId="5"/>
    <cellStyle name="Porcentagem 3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359045</xdr:colOff>
      <xdr:row>0</xdr:row>
      <xdr:rowOff>152401</xdr:rowOff>
    </xdr:from>
    <xdr:to>
      <xdr:col>2</xdr:col>
      <xdr:colOff>2266950</xdr:colOff>
      <xdr:row>7</xdr:row>
      <xdr:rowOff>95251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45" y="152401"/>
          <a:ext cx="3212830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77391</xdr:colOff>
      <xdr:row>1</xdr:row>
      <xdr:rowOff>29765</xdr:rowOff>
    </xdr:from>
    <xdr:to>
      <xdr:col>2</xdr:col>
      <xdr:colOff>2748486</xdr:colOff>
      <xdr:row>6</xdr:row>
      <xdr:rowOff>71436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72" y="202406"/>
          <a:ext cx="3212830" cy="1041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414617</xdr:colOff>
      <xdr:row>1</xdr:row>
      <xdr:rowOff>78442</xdr:rowOff>
    </xdr:from>
    <xdr:to>
      <xdr:col>2</xdr:col>
      <xdr:colOff>142418</xdr:colOff>
      <xdr:row>5</xdr:row>
      <xdr:rowOff>112059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" y="246530"/>
          <a:ext cx="3212830" cy="862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630115</xdr:colOff>
      <xdr:row>1</xdr:row>
      <xdr:rowOff>51289</xdr:rowOff>
    </xdr:from>
    <xdr:to>
      <xdr:col>2</xdr:col>
      <xdr:colOff>2304291</xdr:colOff>
      <xdr:row>5</xdr:row>
      <xdr:rowOff>51289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15" y="219808"/>
          <a:ext cx="3212830" cy="84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302559</xdr:colOff>
      <xdr:row>0</xdr:row>
      <xdr:rowOff>123264</xdr:rowOff>
    </xdr:from>
    <xdr:to>
      <xdr:col>3</xdr:col>
      <xdr:colOff>758742</xdr:colOff>
      <xdr:row>8</xdr:row>
      <xdr:rowOff>144555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123264"/>
          <a:ext cx="3212830" cy="1276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29</xdr:row>
      <xdr:rowOff>95250</xdr:rowOff>
    </xdr:from>
    <xdr:to>
      <xdr:col>6</xdr:col>
      <xdr:colOff>47625</xdr:colOff>
      <xdr:row>29</xdr:row>
      <xdr:rowOff>466725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143625"/>
          <a:ext cx="3705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5</xdr:col>
      <xdr:colOff>422005</xdr:colOff>
      <xdr:row>5</xdr:row>
      <xdr:rowOff>19050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321283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view="pageBreakPreview" zoomScaleNormal="100" zoomScaleSheetLayoutView="100" workbookViewId="0">
      <selection activeCell="C7" sqref="C7"/>
    </sheetView>
  </sheetViews>
  <sheetFormatPr defaultRowHeight="12.75" x14ac:dyDescent="0.2"/>
  <cols>
    <col min="2" max="2" width="13.5" customWidth="1"/>
    <col min="3" max="3" width="49.33203125" customWidth="1"/>
    <col min="4" max="4" width="11.1640625" customWidth="1"/>
    <col min="5" max="5" width="13.6640625" customWidth="1"/>
    <col min="6" max="6" width="15.33203125" customWidth="1"/>
    <col min="7" max="7" width="15.6640625" customWidth="1"/>
    <col min="8" max="8" width="19.5" customWidth="1"/>
    <col min="10" max="10" width="11.6640625" bestFit="1" customWidth="1"/>
    <col min="11" max="12" width="11.5" bestFit="1" customWidth="1"/>
    <col min="13" max="13" width="13" bestFit="1" customWidth="1"/>
  </cols>
  <sheetData>
    <row r="1" spans="1:10" x14ac:dyDescent="0.2">
      <c r="A1" s="201"/>
      <c r="B1" s="202"/>
      <c r="C1" s="202"/>
      <c r="D1" s="202"/>
      <c r="E1" s="202"/>
      <c r="F1" s="202"/>
      <c r="G1" s="202"/>
      <c r="H1" s="203"/>
    </row>
    <row r="2" spans="1:10" x14ac:dyDescent="0.2">
      <c r="A2" s="204"/>
      <c r="B2" s="205"/>
      <c r="C2" s="205"/>
      <c r="D2" s="205"/>
      <c r="E2" s="205"/>
      <c r="F2" s="205"/>
      <c r="G2" s="205"/>
      <c r="H2" s="206"/>
    </row>
    <row r="3" spans="1:10" x14ac:dyDescent="0.2">
      <c r="A3" s="204"/>
      <c r="B3" s="205"/>
      <c r="C3" s="205"/>
      <c r="D3" s="205"/>
      <c r="E3" s="205"/>
      <c r="F3" s="205"/>
      <c r="G3" s="205"/>
      <c r="H3" s="206"/>
    </row>
    <row r="4" spans="1:10" x14ac:dyDescent="0.2">
      <c r="A4" s="204"/>
      <c r="B4" s="205"/>
      <c r="C4" s="205"/>
      <c r="D4" s="205"/>
      <c r="E4" s="205"/>
      <c r="F4" s="205"/>
      <c r="G4" s="205"/>
      <c r="H4" s="206"/>
    </row>
    <row r="5" spans="1:10" ht="18" x14ac:dyDescent="0.2">
      <c r="A5" s="204"/>
      <c r="B5" s="205"/>
      <c r="C5" s="205"/>
      <c r="D5" s="359"/>
      <c r="E5" s="205"/>
      <c r="F5" s="205"/>
      <c r="G5" s="205"/>
      <c r="H5" s="206"/>
    </row>
    <row r="6" spans="1:10" ht="18" x14ac:dyDescent="0.2">
      <c r="A6" s="204"/>
      <c r="B6" s="205"/>
      <c r="C6" s="205"/>
      <c r="D6" s="359"/>
      <c r="E6" s="205"/>
      <c r="F6" s="205"/>
      <c r="G6" s="205"/>
      <c r="H6" s="206"/>
    </row>
    <row r="7" spans="1:10" ht="18" x14ac:dyDescent="0.2">
      <c r="A7" s="204"/>
      <c r="B7" s="205"/>
      <c r="C7" s="205"/>
      <c r="D7" s="359"/>
      <c r="E7" s="205"/>
      <c r="F7" s="205"/>
      <c r="G7" s="205"/>
      <c r="H7" s="206"/>
    </row>
    <row r="8" spans="1:10" x14ac:dyDescent="0.2">
      <c r="A8" s="204"/>
      <c r="B8" s="205"/>
      <c r="C8" s="205"/>
      <c r="D8" s="205"/>
      <c r="E8" s="205"/>
      <c r="F8" s="205"/>
      <c r="G8" s="205"/>
      <c r="H8" s="206"/>
      <c r="J8" s="17"/>
    </row>
    <row r="9" spans="1:10" ht="15.75" x14ac:dyDescent="0.2">
      <c r="A9" s="256" t="s">
        <v>2226</v>
      </c>
      <c r="B9" s="113"/>
      <c r="C9" s="114"/>
      <c r="D9" s="115"/>
      <c r="E9" s="116"/>
      <c r="F9" s="116"/>
      <c r="G9" s="117"/>
      <c r="H9" s="118"/>
    </row>
    <row r="10" spans="1:10" ht="15.75" x14ac:dyDescent="0.2">
      <c r="A10" s="384" t="s">
        <v>2227</v>
      </c>
      <c r="B10" s="385"/>
      <c r="C10" s="385"/>
      <c r="D10" s="385"/>
      <c r="E10" s="385"/>
      <c r="F10" s="385"/>
      <c r="G10" s="385"/>
      <c r="H10" s="119"/>
    </row>
    <row r="11" spans="1:10" ht="15.75" x14ac:dyDescent="0.2">
      <c r="A11" s="256" t="s">
        <v>2076</v>
      </c>
      <c r="B11" s="113"/>
      <c r="C11" s="114"/>
      <c r="D11" s="115"/>
      <c r="E11" s="120" t="s">
        <v>784</v>
      </c>
      <c r="F11" s="120"/>
      <c r="G11" s="120"/>
      <c r="H11" s="121" t="s">
        <v>725</v>
      </c>
    </row>
    <row r="12" spans="1:10" ht="16.5" thickBot="1" x14ac:dyDescent="0.25">
      <c r="A12" s="352" t="s">
        <v>2362</v>
      </c>
      <c r="B12" s="123"/>
      <c r="C12" s="124"/>
      <c r="D12" s="125"/>
      <c r="E12" s="126" t="s">
        <v>19</v>
      </c>
      <c r="F12" s="126"/>
      <c r="G12" s="379">
        <f>H232</f>
        <v>1941803.1199999999</v>
      </c>
      <c r="H12" s="380"/>
    </row>
    <row r="13" spans="1:10" ht="22.5" x14ac:dyDescent="0.2">
      <c r="A13" s="381" t="s">
        <v>724</v>
      </c>
      <c r="B13" s="382"/>
      <c r="C13" s="382"/>
      <c r="D13" s="382"/>
      <c r="E13" s="382"/>
      <c r="F13" s="382"/>
      <c r="G13" s="382"/>
      <c r="H13" s="383"/>
    </row>
    <row r="14" spans="1:10" ht="25.5" x14ac:dyDescent="0.2">
      <c r="A14" s="131" t="s">
        <v>11</v>
      </c>
      <c r="B14" s="1" t="s">
        <v>12</v>
      </c>
      <c r="C14" s="1" t="s">
        <v>14</v>
      </c>
      <c r="D14" s="1" t="s">
        <v>15</v>
      </c>
      <c r="E14" s="1" t="s">
        <v>16</v>
      </c>
      <c r="F14" s="2" t="s">
        <v>17</v>
      </c>
      <c r="G14" s="2" t="s">
        <v>18</v>
      </c>
      <c r="H14" s="132" t="s">
        <v>19</v>
      </c>
    </row>
    <row r="15" spans="1:10" x14ac:dyDescent="0.2">
      <c r="A15" s="133" t="s">
        <v>729</v>
      </c>
      <c r="B15" s="47"/>
      <c r="C15" s="371" t="s">
        <v>13</v>
      </c>
      <c r="D15" s="372"/>
      <c r="E15" s="372"/>
      <c r="F15" s="372"/>
      <c r="G15" s="372"/>
      <c r="H15" s="373"/>
    </row>
    <row r="16" spans="1:10" ht="38.25" x14ac:dyDescent="0.2">
      <c r="A16" s="131" t="s">
        <v>0</v>
      </c>
      <c r="B16" s="6" t="s">
        <v>209</v>
      </c>
      <c r="C16" s="7" t="s">
        <v>21</v>
      </c>
      <c r="D16" s="109" t="s">
        <v>24</v>
      </c>
      <c r="E16" s="12">
        <v>6</v>
      </c>
      <c r="F16" s="5">
        <f>CPU!G20*1</f>
        <v>320.53000000000003</v>
      </c>
      <c r="G16" s="5">
        <f>ROUND(F16*1.25,2)</f>
        <v>400.66</v>
      </c>
      <c r="H16" s="134">
        <f>ROUND(E16*G16,2)</f>
        <v>2403.96</v>
      </c>
    </row>
    <row r="17" spans="1:8" ht="25.5" x14ac:dyDescent="0.2">
      <c r="A17" s="131" t="s">
        <v>4</v>
      </c>
      <c r="B17" s="8" t="s">
        <v>22</v>
      </c>
      <c r="C17" s="9" t="s">
        <v>23</v>
      </c>
      <c r="D17" s="8" t="s">
        <v>24</v>
      </c>
      <c r="E17" s="12">
        <v>1604.28</v>
      </c>
      <c r="F17" s="5">
        <f>CPU!G24*1</f>
        <v>2.65</v>
      </c>
      <c r="G17" s="5">
        <f t="shared" ref="G17:G22" si="0">ROUND(F17*1.25,2)</f>
        <v>3.31</v>
      </c>
      <c r="H17" s="134">
        <f t="shared" ref="H17:H22" si="1">ROUND(E17*G17,2)</f>
        <v>5310.17</v>
      </c>
    </row>
    <row r="18" spans="1:8" ht="25.5" x14ac:dyDescent="0.2">
      <c r="A18" s="131" t="s">
        <v>5</v>
      </c>
      <c r="B18" s="8" t="s">
        <v>29</v>
      </c>
      <c r="C18" s="9" t="s">
        <v>30</v>
      </c>
      <c r="D18" s="8" t="s">
        <v>24</v>
      </c>
      <c r="E18" s="12">
        <v>162.19999999999999</v>
      </c>
      <c r="F18" s="5">
        <f>CPU!G35</f>
        <v>111.42</v>
      </c>
      <c r="G18" s="5">
        <f t="shared" si="0"/>
        <v>139.28</v>
      </c>
      <c r="H18" s="134">
        <f>ROUND(E18*G18,2)-0.18</f>
        <v>22591.040000000001</v>
      </c>
    </row>
    <row r="19" spans="1:8" ht="51" x14ac:dyDescent="0.2">
      <c r="A19" s="131" t="s">
        <v>6</v>
      </c>
      <c r="B19" s="10" t="s">
        <v>25</v>
      </c>
      <c r="C19" s="9" t="s">
        <v>26</v>
      </c>
      <c r="D19" s="10" t="s">
        <v>24</v>
      </c>
      <c r="E19" s="12">
        <v>20</v>
      </c>
      <c r="F19" s="5">
        <f>CPU!G111*0.9</f>
        <v>868.83299999999997</v>
      </c>
      <c r="G19" s="5">
        <f t="shared" si="0"/>
        <v>1086.04</v>
      </c>
      <c r="H19" s="134">
        <f t="shared" si="1"/>
        <v>21720.799999999999</v>
      </c>
    </row>
    <row r="20" spans="1:8" ht="25.5" x14ac:dyDescent="0.2">
      <c r="A20" s="131" t="s">
        <v>9</v>
      </c>
      <c r="B20" s="1" t="s">
        <v>210</v>
      </c>
      <c r="C20" s="4" t="s">
        <v>10</v>
      </c>
      <c r="D20" s="354" t="s">
        <v>15</v>
      </c>
      <c r="E20" s="14">
        <v>1</v>
      </c>
      <c r="F20" s="5">
        <f>CPU!G124*0.495</f>
        <v>132.54614999999998</v>
      </c>
      <c r="G20" s="5">
        <f t="shared" si="0"/>
        <v>165.68</v>
      </c>
      <c r="H20" s="134">
        <f>ROUND(E20*G20,2)</f>
        <v>165.68</v>
      </c>
    </row>
    <row r="21" spans="1:8" ht="51" x14ac:dyDescent="0.2">
      <c r="A21" s="131" t="s">
        <v>7</v>
      </c>
      <c r="B21" s="8" t="s">
        <v>31</v>
      </c>
      <c r="C21" s="9" t="s">
        <v>32</v>
      </c>
      <c r="D21" s="8" t="s">
        <v>33</v>
      </c>
      <c r="E21" s="12">
        <v>344.8</v>
      </c>
      <c r="F21" s="5">
        <f>CPU!G137*1</f>
        <v>46.32</v>
      </c>
      <c r="G21" s="5">
        <f t="shared" si="0"/>
        <v>57.9</v>
      </c>
      <c r="H21" s="134">
        <f t="shared" si="1"/>
        <v>19963.919999999998</v>
      </c>
    </row>
    <row r="22" spans="1:8" ht="25.5" x14ac:dyDescent="0.2">
      <c r="A22" s="131" t="s">
        <v>8</v>
      </c>
      <c r="B22" s="150" t="s">
        <v>211</v>
      </c>
      <c r="C22" s="11" t="s">
        <v>28</v>
      </c>
      <c r="D22" s="354" t="s">
        <v>15</v>
      </c>
      <c r="E22" s="12">
        <v>1</v>
      </c>
      <c r="F22" s="5">
        <f>CPU!G157*1</f>
        <v>1368.0100000000002</v>
      </c>
      <c r="G22" s="5">
        <f t="shared" si="0"/>
        <v>1710.01</v>
      </c>
      <c r="H22" s="134">
        <f t="shared" si="1"/>
        <v>1710.01</v>
      </c>
    </row>
    <row r="23" spans="1:8" x14ac:dyDescent="0.2">
      <c r="A23" s="374" t="s">
        <v>20</v>
      </c>
      <c r="B23" s="375"/>
      <c r="C23" s="375"/>
      <c r="D23" s="375"/>
      <c r="E23" s="375"/>
      <c r="F23" s="375"/>
      <c r="G23" s="375"/>
      <c r="H23" s="135">
        <f>SUM(H16:H22)</f>
        <v>73865.58</v>
      </c>
    </row>
    <row r="24" spans="1:8" x14ac:dyDescent="0.2">
      <c r="A24" s="133" t="s">
        <v>730</v>
      </c>
      <c r="B24" s="47"/>
      <c r="C24" s="371" t="s">
        <v>60</v>
      </c>
      <c r="D24" s="372"/>
      <c r="E24" s="372"/>
      <c r="F24" s="372"/>
      <c r="G24" s="372"/>
      <c r="H24" s="373"/>
    </row>
    <row r="25" spans="1:8" ht="38.25" x14ac:dyDescent="0.2">
      <c r="A25" s="131" t="s">
        <v>34</v>
      </c>
      <c r="B25" s="8" t="s">
        <v>44</v>
      </c>
      <c r="C25" s="9" t="s">
        <v>45</v>
      </c>
      <c r="D25" s="8" t="s">
        <v>46</v>
      </c>
      <c r="E25" s="12">
        <v>51.07</v>
      </c>
      <c r="F25" s="5">
        <f>CPU!G161*1</f>
        <v>75.62</v>
      </c>
      <c r="G25" s="5">
        <f t="shared" ref="G25:G36" si="2">ROUND(F25*1.25,2)</f>
        <v>94.53</v>
      </c>
      <c r="H25" s="134">
        <f t="shared" ref="H25:H36" si="3">ROUND(E25*G25,2)</f>
        <v>4827.6499999999996</v>
      </c>
    </row>
    <row r="26" spans="1:8" ht="38.25" x14ac:dyDescent="0.2">
      <c r="A26" s="131" t="s">
        <v>1</v>
      </c>
      <c r="B26" s="8" t="s">
        <v>47</v>
      </c>
      <c r="C26" s="9" t="s">
        <v>48</v>
      </c>
      <c r="D26" s="8" t="s">
        <v>46</v>
      </c>
      <c r="E26" s="12">
        <v>25.03</v>
      </c>
      <c r="F26" s="5">
        <f>CPU!G165*1</f>
        <v>99.29</v>
      </c>
      <c r="G26" s="5">
        <f t="shared" si="2"/>
        <v>124.11</v>
      </c>
      <c r="H26" s="134">
        <f t="shared" si="3"/>
        <v>3106.47</v>
      </c>
    </row>
    <row r="27" spans="1:8" ht="38.25" x14ac:dyDescent="0.2">
      <c r="A27" s="131" t="s">
        <v>35</v>
      </c>
      <c r="B27" s="8" t="s">
        <v>49</v>
      </c>
      <c r="C27" s="9" t="s">
        <v>50</v>
      </c>
      <c r="D27" s="8" t="s">
        <v>24</v>
      </c>
      <c r="E27" s="12">
        <v>36.479999999999997</v>
      </c>
      <c r="F27" s="5">
        <f>CPU!G170*1</f>
        <v>28.47</v>
      </c>
      <c r="G27" s="5">
        <f t="shared" si="2"/>
        <v>35.590000000000003</v>
      </c>
      <c r="H27" s="134">
        <f t="shared" si="3"/>
        <v>1298.32</v>
      </c>
    </row>
    <row r="28" spans="1:8" ht="51" x14ac:dyDescent="0.2">
      <c r="A28" s="131" t="s">
        <v>36</v>
      </c>
      <c r="B28" s="8" t="s">
        <v>156</v>
      </c>
      <c r="C28" s="9" t="s">
        <v>157</v>
      </c>
      <c r="D28" s="8" t="s">
        <v>24</v>
      </c>
      <c r="E28" s="12">
        <v>64</v>
      </c>
      <c r="F28" s="5">
        <f>CPU!G182*1</f>
        <v>72.150000000000006</v>
      </c>
      <c r="G28" s="5">
        <f t="shared" si="2"/>
        <v>90.19</v>
      </c>
      <c r="H28" s="134">
        <f t="shared" si="3"/>
        <v>5772.16</v>
      </c>
    </row>
    <row r="29" spans="1:8" ht="38.25" x14ac:dyDescent="0.2">
      <c r="A29" s="131" t="s">
        <v>37</v>
      </c>
      <c r="B29" s="8" t="s">
        <v>155</v>
      </c>
      <c r="C29" s="9" t="s">
        <v>154</v>
      </c>
      <c r="D29" s="8" t="s">
        <v>24</v>
      </c>
      <c r="E29" s="12">
        <v>236.4</v>
      </c>
      <c r="F29" s="5">
        <f>CPU!G194*1</f>
        <v>62.28</v>
      </c>
      <c r="G29" s="5">
        <f t="shared" si="2"/>
        <v>77.849999999999994</v>
      </c>
      <c r="H29" s="134">
        <f t="shared" si="3"/>
        <v>18403.740000000002</v>
      </c>
    </row>
    <row r="30" spans="1:8" ht="38.25" x14ac:dyDescent="0.2">
      <c r="A30" s="131" t="s">
        <v>38</v>
      </c>
      <c r="B30" s="8" t="s">
        <v>158</v>
      </c>
      <c r="C30" s="9" t="s">
        <v>159</v>
      </c>
      <c r="D30" s="8" t="s">
        <v>24</v>
      </c>
      <c r="E30" s="12">
        <v>51.2</v>
      </c>
      <c r="F30" s="5">
        <f>CPU!G206*1</f>
        <v>121.09</v>
      </c>
      <c r="G30" s="5">
        <f t="shared" si="2"/>
        <v>151.36000000000001</v>
      </c>
      <c r="H30" s="134">
        <f t="shared" si="3"/>
        <v>7749.63</v>
      </c>
    </row>
    <row r="31" spans="1:8" ht="38.25" x14ac:dyDescent="0.2">
      <c r="A31" s="131" t="s">
        <v>39</v>
      </c>
      <c r="B31" s="8" t="s">
        <v>58</v>
      </c>
      <c r="C31" s="9" t="s">
        <v>59</v>
      </c>
      <c r="D31" s="8" t="s">
        <v>53</v>
      </c>
      <c r="E31" s="12">
        <v>522.33000000000004</v>
      </c>
      <c r="F31" s="5">
        <f>CPU!G213*1</f>
        <v>16.440000000000001</v>
      </c>
      <c r="G31" s="5">
        <f t="shared" si="2"/>
        <v>20.55</v>
      </c>
      <c r="H31" s="134">
        <f t="shared" si="3"/>
        <v>10733.88</v>
      </c>
    </row>
    <row r="32" spans="1:8" ht="38.25" x14ac:dyDescent="0.2">
      <c r="A32" s="131" t="s">
        <v>40</v>
      </c>
      <c r="B32" s="8" t="s">
        <v>56</v>
      </c>
      <c r="C32" s="9" t="s">
        <v>57</v>
      </c>
      <c r="D32" s="8" t="s">
        <v>53</v>
      </c>
      <c r="E32" s="12">
        <v>202.24</v>
      </c>
      <c r="F32" s="5">
        <f>CPU!G220*1</f>
        <v>14.28</v>
      </c>
      <c r="G32" s="5">
        <f t="shared" si="2"/>
        <v>17.850000000000001</v>
      </c>
      <c r="H32" s="134">
        <f t="shared" si="3"/>
        <v>3609.98</v>
      </c>
    </row>
    <row r="33" spans="1:8" ht="38.25" x14ac:dyDescent="0.2">
      <c r="A33" s="131" t="s">
        <v>41</v>
      </c>
      <c r="B33" s="8" t="s">
        <v>51</v>
      </c>
      <c r="C33" s="9" t="s">
        <v>52</v>
      </c>
      <c r="D33" s="8" t="s">
        <v>53</v>
      </c>
      <c r="E33" s="12">
        <v>1525.47</v>
      </c>
      <c r="F33" s="5">
        <f>CPU!G227*1</f>
        <v>12.72</v>
      </c>
      <c r="G33" s="5">
        <f t="shared" si="2"/>
        <v>15.9</v>
      </c>
      <c r="H33" s="134">
        <f t="shared" si="3"/>
        <v>24254.97</v>
      </c>
    </row>
    <row r="34" spans="1:8" ht="38.25" x14ac:dyDescent="0.2">
      <c r="A34" s="131" t="s">
        <v>42</v>
      </c>
      <c r="B34" s="8" t="s">
        <v>161</v>
      </c>
      <c r="C34" s="9" t="s">
        <v>162</v>
      </c>
      <c r="D34" s="8" t="s">
        <v>53</v>
      </c>
      <c r="E34" s="12">
        <v>369.79</v>
      </c>
      <c r="F34" s="5">
        <f>CPU!G234*1</f>
        <v>10.71</v>
      </c>
      <c r="G34" s="5">
        <f t="shared" si="2"/>
        <v>13.39</v>
      </c>
      <c r="H34" s="134">
        <f t="shared" si="3"/>
        <v>4951.49</v>
      </c>
    </row>
    <row r="35" spans="1:8" ht="38.25" x14ac:dyDescent="0.2">
      <c r="A35" s="131" t="s">
        <v>43</v>
      </c>
      <c r="B35" s="10" t="s">
        <v>202</v>
      </c>
      <c r="C35" s="9" t="s">
        <v>203</v>
      </c>
      <c r="D35" s="10" t="s">
        <v>46</v>
      </c>
      <c r="E35" s="12">
        <v>10.24</v>
      </c>
      <c r="F35" s="5">
        <f>CPU!G241*1</f>
        <v>764.74</v>
      </c>
      <c r="G35" s="5">
        <f t="shared" si="2"/>
        <v>955.93</v>
      </c>
      <c r="H35" s="134">
        <f t="shared" si="3"/>
        <v>9788.7199999999993</v>
      </c>
    </row>
    <row r="36" spans="1:8" ht="51" x14ac:dyDescent="0.2">
      <c r="A36" s="131" t="s">
        <v>160</v>
      </c>
      <c r="B36" s="8" t="s">
        <v>54</v>
      </c>
      <c r="C36" s="9" t="s">
        <v>55</v>
      </c>
      <c r="D36" s="8" t="s">
        <v>46</v>
      </c>
      <c r="E36" s="12">
        <v>31</v>
      </c>
      <c r="F36" s="5">
        <f>CPU!G248*1</f>
        <v>697.41</v>
      </c>
      <c r="G36" s="5">
        <f t="shared" si="2"/>
        <v>871.76</v>
      </c>
      <c r="H36" s="134">
        <f t="shared" si="3"/>
        <v>27024.560000000001</v>
      </c>
    </row>
    <row r="37" spans="1:8" x14ac:dyDescent="0.2">
      <c r="A37" s="374" t="s">
        <v>20</v>
      </c>
      <c r="B37" s="375"/>
      <c r="C37" s="375"/>
      <c r="D37" s="375"/>
      <c r="E37" s="375"/>
      <c r="F37" s="375"/>
      <c r="G37" s="375"/>
      <c r="H37" s="135">
        <f>SUM(H25:H36)</f>
        <v>121521.56999999999</v>
      </c>
    </row>
    <row r="38" spans="1:8" x14ac:dyDescent="0.2">
      <c r="A38" s="133" t="s">
        <v>731</v>
      </c>
      <c r="B38" s="127"/>
      <c r="C38" s="371" t="s">
        <v>61</v>
      </c>
      <c r="D38" s="372"/>
      <c r="E38" s="372"/>
      <c r="F38" s="372"/>
      <c r="G38" s="372"/>
      <c r="H38" s="373"/>
    </row>
    <row r="39" spans="1:8" ht="63.75" x14ac:dyDescent="0.2">
      <c r="A39" s="131" t="s">
        <v>62</v>
      </c>
      <c r="B39" s="8" t="s">
        <v>212</v>
      </c>
      <c r="C39" s="9" t="s">
        <v>213</v>
      </c>
      <c r="D39" s="8" t="s">
        <v>24</v>
      </c>
      <c r="E39" s="12">
        <v>355.2</v>
      </c>
      <c r="F39" s="5">
        <f>CPU!G258*1</f>
        <v>65.150000000000006</v>
      </c>
      <c r="G39" s="5">
        <f t="shared" ref="G39:G47" si="4">ROUND(F39*1.25,2)</f>
        <v>81.44</v>
      </c>
      <c r="H39" s="134">
        <f t="shared" ref="H39:H47" si="5">ROUND(E39*G39,2)</f>
        <v>28927.49</v>
      </c>
    </row>
    <row r="40" spans="1:8" ht="51" x14ac:dyDescent="0.2">
      <c r="A40" s="131" t="s">
        <v>63</v>
      </c>
      <c r="B40" s="240" t="s">
        <v>200</v>
      </c>
      <c r="C40" s="4" t="s">
        <v>201</v>
      </c>
      <c r="D40" s="240" t="s">
        <v>24</v>
      </c>
      <c r="E40" s="12">
        <v>340.91</v>
      </c>
      <c r="F40" s="5">
        <f>CPU!G267*1</f>
        <v>103.11</v>
      </c>
      <c r="G40" s="5">
        <f t="shared" si="4"/>
        <v>128.88999999999999</v>
      </c>
      <c r="H40" s="134">
        <f t="shared" si="5"/>
        <v>43939.89</v>
      </c>
    </row>
    <row r="41" spans="1:8" ht="51" x14ac:dyDescent="0.2">
      <c r="A41" s="131" t="s">
        <v>2</v>
      </c>
      <c r="B41" s="8" t="s">
        <v>192</v>
      </c>
      <c r="C41" s="9" t="s">
        <v>193</v>
      </c>
      <c r="D41" s="8" t="s">
        <v>24</v>
      </c>
      <c r="E41" s="32">
        <v>184.89</v>
      </c>
      <c r="F41" s="5">
        <f>CPU!G275*1</f>
        <v>31.6</v>
      </c>
      <c r="G41" s="5">
        <f t="shared" si="4"/>
        <v>39.5</v>
      </c>
      <c r="H41" s="134">
        <f t="shared" si="5"/>
        <v>7303.16</v>
      </c>
    </row>
    <row r="42" spans="1:8" ht="63.75" x14ac:dyDescent="0.2">
      <c r="A42" s="131" t="s">
        <v>64</v>
      </c>
      <c r="B42" s="8" t="s">
        <v>194</v>
      </c>
      <c r="C42" s="9" t="s">
        <v>195</v>
      </c>
      <c r="D42" s="8" t="s">
        <v>53</v>
      </c>
      <c r="E42" s="12">
        <v>873.65</v>
      </c>
      <c r="F42" s="5">
        <f>CPU!G282*1</f>
        <v>16.47</v>
      </c>
      <c r="G42" s="5">
        <f t="shared" si="4"/>
        <v>20.59</v>
      </c>
      <c r="H42" s="134">
        <f t="shared" si="5"/>
        <v>17988.45</v>
      </c>
    </row>
    <row r="43" spans="1:8" ht="63.75" x14ac:dyDescent="0.2">
      <c r="A43" s="131" t="s">
        <v>65</v>
      </c>
      <c r="B43" s="8" t="s">
        <v>196</v>
      </c>
      <c r="C43" s="9" t="s">
        <v>197</v>
      </c>
      <c r="D43" s="8" t="s">
        <v>53</v>
      </c>
      <c r="E43" s="12">
        <v>1636.93</v>
      </c>
      <c r="F43" s="5">
        <f>CPU!G289*1</f>
        <v>12.65</v>
      </c>
      <c r="G43" s="5">
        <f t="shared" si="4"/>
        <v>15.81</v>
      </c>
      <c r="H43" s="134">
        <f t="shared" si="5"/>
        <v>25879.86</v>
      </c>
    </row>
    <row r="44" spans="1:8" ht="63.75" x14ac:dyDescent="0.2">
      <c r="A44" s="131" t="s">
        <v>66</v>
      </c>
      <c r="B44" s="8" t="s">
        <v>207</v>
      </c>
      <c r="C44" s="9" t="s">
        <v>208</v>
      </c>
      <c r="D44" s="8" t="s">
        <v>53</v>
      </c>
      <c r="E44" s="12">
        <v>986.11</v>
      </c>
      <c r="F44" s="5">
        <f>CPU!G296*1</f>
        <v>10.58</v>
      </c>
      <c r="G44" s="5">
        <f t="shared" si="4"/>
        <v>13.23</v>
      </c>
      <c r="H44" s="134">
        <f t="shared" si="5"/>
        <v>13046.24</v>
      </c>
    </row>
    <row r="45" spans="1:8" ht="63.75" x14ac:dyDescent="0.2">
      <c r="A45" s="131" t="s">
        <v>67</v>
      </c>
      <c r="B45" s="8" t="s">
        <v>198</v>
      </c>
      <c r="C45" s="9" t="s">
        <v>199</v>
      </c>
      <c r="D45" s="8" t="s">
        <v>53</v>
      </c>
      <c r="E45" s="12">
        <v>537.20000000000005</v>
      </c>
      <c r="F45" s="5">
        <f>CPU!G303*1</f>
        <v>13.91</v>
      </c>
      <c r="G45" s="5">
        <f t="shared" si="4"/>
        <v>17.39</v>
      </c>
      <c r="H45" s="134">
        <f t="shared" si="5"/>
        <v>9341.91</v>
      </c>
    </row>
    <row r="46" spans="1:8" ht="38.25" x14ac:dyDescent="0.2">
      <c r="A46" s="131" t="s">
        <v>68</v>
      </c>
      <c r="B46" s="8" t="s">
        <v>69</v>
      </c>
      <c r="C46" s="9" t="s">
        <v>70</v>
      </c>
      <c r="D46" s="8" t="s">
        <v>46</v>
      </c>
      <c r="E46" s="12">
        <v>57.86</v>
      </c>
      <c r="F46" s="5">
        <f>CPU!G312*1</f>
        <v>507.18</v>
      </c>
      <c r="G46" s="5">
        <f t="shared" si="4"/>
        <v>633.98</v>
      </c>
      <c r="H46" s="134">
        <f t="shared" si="5"/>
        <v>36682.080000000002</v>
      </c>
    </row>
    <row r="47" spans="1:8" ht="38.25" x14ac:dyDescent="0.2">
      <c r="A47" s="131" t="s">
        <v>73</v>
      </c>
      <c r="B47" s="8" t="s">
        <v>71</v>
      </c>
      <c r="C47" s="9" t="s">
        <v>72</v>
      </c>
      <c r="D47" s="8" t="s">
        <v>46</v>
      </c>
      <c r="E47" s="13">
        <v>57.86</v>
      </c>
      <c r="F47" s="16">
        <f>CPU!G319*1</f>
        <v>170.84</v>
      </c>
      <c r="G47" s="5">
        <f t="shared" si="4"/>
        <v>213.55</v>
      </c>
      <c r="H47" s="136">
        <f t="shared" si="5"/>
        <v>12356</v>
      </c>
    </row>
    <row r="48" spans="1:8" x14ac:dyDescent="0.2">
      <c r="A48" s="374" t="s">
        <v>20</v>
      </c>
      <c r="B48" s="375"/>
      <c r="C48" s="375"/>
      <c r="D48" s="375"/>
      <c r="E48" s="375"/>
      <c r="F48" s="375"/>
      <c r="G48" s="375"/>
      <c r="H48" s="135">
        <f>SUM(H39:H47)</f>
        <v>195465.08000000002</v>
      </c>
    </row>
    <row r="49" spans="1:9" x14ac:dyDescent="0.2">
      <c r="A49" s="133" t="s">
        <v>732</v>
      </c>
      <c r="B49" s="127"/>
      <c r="C49" s="371" t="s">
        <v>530</v>
      </c>
      <c r="D49" s="372"/>
      <c r="E49" s="372"/>
      <c r="F49" s="372"/>
      <c r="G49" s="372"/>
      <c r="H49" s="373"/>
    </row>
    <row r="50" spans="1:9" ht="38.25" x14ac:dyDescent="0.2">
      <c r="A50" s="131" t="s">
        <v>74</v>
      </c>
      <c r="B50" s="8" t="s">
        <v>75</v>
      </c>
      <c r="C50" s="9" t="s">
        <v>76</v>
      </c>
      <c r="D50" s="8" t="s">
        <v>24</v>
      </c>
      <c r="E50" s="13">
        <v>720</v>
      </c>
      <c r="F50" s="16">
        <f>CPU!G324*1</f>
        <v>16.48</v>
      </c>
      <c r="G50" s="5">
        <f t="shared" ref="G50:G58" si="6">ROUND(F50*1.25,2)</f>
        <v>20.6</v>
      </c>
      <c r="H50" s="136">
        <f t="shared" ref="H50:H58" si="7">ROUND(E50*G50,2)</f>
        <v>14832</v>
      </c>
    </row>
    <row r="51" spans="1:9" ht="51" x14ac:dyDescent="0.2">
      <c r="A51" s="131" t="s">
        <v>81</v>
      </c>
      <c r="B51" s="8" t="s">
        <v>77</v>
      </c>
      <c r="C51" s="9" t="s">
        <v>78</v>
      </c>
      <c r="D51" s="8" t="s">
        <v>24</v>
      </c>
      <c r="E51" s="13">
        <v>720</v>
      </c>
      <c r="F51" s="16">
        <f>CPU!G334*1</f>
        <v>111.71</v>
      </c>
      <c r="G51" s="5">
        <f t="shared" si="6"/>
        <v>139.63999999999999</v>
      </c>
      <c r="H51" s="136">
        <f t="shared" si="7"/>
        <v>100540.8</v>
      </c>
    </row>
    <row r="52" spans="1:9" ht="25.5" x14ac:dyDescent="0.2">
      <c r="A52" s="131" t="s">
        <v>82</v>
      </c>
      <c r="B52" s="8" t="s">
        <v>79</v>
      </c>
      <c r="C52" s="9" t="s">
        <v>80</v>
      </c>
      <c r="D52" s="8" t="s">
        <v>24</v>
      </c>
      <c r="E52" s="13">
        <v>720</v>
      </c>
      <c r="F52" s="16">
        <f>CPU!G339*1</f>
        <v>37.14</v>
      </c>
      <c r="G52" s="5">
        <f t="shared" si="6"/>
        <v>46.43</v>
      </c>
      <c r="H52" s="136">
        <f t="shared" ref="H52" si="8">ROUND(E52*G52,2)</f>
        <v>33429.599999999999</v>
      </c>
    </row>
    <row r="53" spans="1:9" ht="25.5" x14ac:dyDescent="0.2">
      <c r="A53" s="131" t="s">
        <v>3</v>
      </c>
      <c r="B53" s="19">
        <v>250610</v>
      </c>
      <c r="C53" s="18" t="s">
        <v>84</v>
      </c>
      <c r="D53" s="19" t="s">
        <v>83</v>
      </c>
      <c r="E53" s="13">
        <v>1</v>
      </c>
      <c r="F53" s="16">
        <f>13487.95*1</f>
        <v>13487.95</v>
      </c>
      <c r="G53" s="5">
        <f t="shared" si="6"/>
        <v>16859.939999999999</v>
      </c>
      <c r="H53" s="136">
        <f t="shared" si="7"/>
        <v>16859.939999999999</v>
      </c>
    </row>
    <row r="54" spans="1:9" ht="76.5" x14ac:dyDescent="0.2">
      <c r="A54" s="131" t="s">
        <v>726</v>
      </c>
      <c r="B54" s="8">
        <v>102362</v>
      </c>
      <c r="C54" s="9" t="s">
        <v>92</v>
      </c>
      <c r="D54" s="8" t="s">
        <v>24</v>
      </c>
      <c r="E54" s="13">
        <v>168</v>
      </c>
      <c r="F54" s="16">
        <f>CPU!G359*1</f>
        <v>163.44</v>
      </c>
      <c r="G54" s="5">
        <f t="shared" si="6"/>
        <v>204.3</v>
      </c>
      <c r="H54" s="136">
        <f t="shared" si="7"/>
        <v>34322.400000000001</v>
      </c>
      <c r="I54" s="17"/>
    </row>
    <row r="55" spans="1:9" ht="38.25" x14ac:dyDescent="0.2">
      <c r="A55" s="131" t="s">
        <v>97</v>
      </c>
      <c r="B55" s="21">
        <v>4948</v>
      </c>
      <c r="C55" s="22" t="s">
        <v>93</v>
      </c>
      <c r="D55" s="21" t="s">
        <v>94</v>
      </c>
      <c r="E55" s="13">
        <v>6</v>
      </c>
      <c r="F55" s="16">
        <f>CPU!G362*1</f>
        <v>346.63</v>
      </c>
      <c r="G55" s="5">
        <f t="shared" si="6"/>
        <v>433.29</v>
      </c>
      <c r="H55" s="136">
        <f t="shared" si="7"/>
        <v>2599.7399999999998</v>
      </c>
      <c r="I55" s="17"/>
    </row>
    <row r="56" spans="1:9" ht="38.25" x14ac:dyDescent="0.2">
      <c r="A56" s="131" t="s">
        <v>98</v>
      </c>
      <c r="B56" s="10">
        <v>102494</v>
      </c>
      <c r="C56" s="9" t="s">
        <v>2230</v>
      </c>
      <c r="D56" s="10" t="s">
        <v>24</v>
      </c>
      <c r="E56" s="13">
        <v>720</v>
      </c>
      <c r="F56" s="16">
        <f>CPU!G370*1</f>
        <v>35.880000000000003</v>
      </c>
      <c r="G56" s="5">
        <f t="shared" si="6"/>
        <v>44.85</v>
      </c>
      <c r="H56" s="136">
        <f t="shared" si="7"/>
        <v>32292</v>
      </c>
    </row>
    <row r="57" spans="1:9" ht="38.25" x14ac:dyDescent="0.2">
      <c r="A57" s="131" t="s">
        <v>727</v>
      </c>
      <c r="B57" s="8">
        <v>102504</v>
      </c>
      <c r="C57" s="9" t="s">
        <v>2231</v>
      </c>
      <c r="D57" s="8" t="s">
        <v>33</v>
      </c>
      <c r="E57" s="13">
        <v>364</v>
      </c>
      <c r="F57" s="16">
        <f>CPU!G376*1</f>
        <v>7.56</v>
      </c>
      <c r="G57" s="5">
        <f t="shared" si="6"/>
        <v>9.4499999999999993</v>
      </c>
      <c r="H57" s="136">
        <f t="shared" si="7"/>
        <v>3439.8</v>
      </c>
    </row>
    <row r="58" spans="1:9" ht="63.75" x14ac:dyDescent="0.2">
      <c r="A58" s="131" t="s">
        <v>728</v>
      </c>
      <c r="B58" s="8" t="s">
        <v>95</v>
      </c>
      <c r="C58" s="9" t="s">
        <v>96</v>
      </c>
      <c r="D58" s="8" t="s">
        <v>24</v>
      </c>
      <c r="E58" s="13">
        <v>168</v>
      </c>
      <c r="F58" s="16">
        <f>CPU!G381*1</f>
        <v>17.39</v>
      </c>
      <c r="G58" s="5">
        <f t="shared" si="6"/>
        <v>21.74</v>
      </c>
      <c r="H58" s="136">
        <f t="shared" si="7"/>
        <v>3652.32</v>
      </c>
    </row>
    <row r="59" spans="1:9" x14ac:dyDescent="0.2">
      <c r="A59" s="374" t="s">
        <v>20</v>
      </c>
      <c r="B59" s="375"/>
      <c r="C59" s="375"/>
      <c r="D59" s="375"/>
      <c r="E59" s="375"/>
      <c r="F59" s="375"/>
      <c r="G59" s="375"/>
      <c r="H59" s="135">
        <f>SUM(H50:H58)</f>
        <v>241968.59999999998</v>
      </c>
    </row>
    <row r="60" spans="1:9" x14ac:dyDescent="0.2">
      <c r="A60" s="133" t="s">
        <v>733</v>
      </c>
      <c r="B60" s="127"/>
      <c r="C60" s="371" t="s">
        <v>115</v>
      </c>
      <c r="D60" s="372"/>
      <c r="E60" s="372"/>
      <c r="F60" s="372"/>
      <c r="G60" s="372"/>
      <c r="H60" s="373"/>
    </row>
    <row r="61" spans="1:9" ht="51" x14ac:dyDescent="0.2">
      <c r="A61" s="131" t="s">
        <v>101</v>
      </c>
      <c r="B61" s="8" t="s">
        <v>99</v>
      </c>
      <c r="C61" s="9" t="s">
        <v>100</v>
      </c>
      <c r="D61" s="8" t="s">
        <v>46</v>
      </c>
      <c r="E61" s="13">
        <v>23.54</v>
      </c>
      <c r="F61" s="16">
        <f>CPU!G389*1</f>
        <v>760.52</v>
      </c>
      <c r="G61" s="5">
        <f t="shared" ref="G61:G65" si="9">ROUND(F61*1.25,2)</f>
        <v>950.65</v>
      </c>
      <c r="H61" s="136">
        <f>ROUND(E61*G61,2)</f>
        <v>22378.3</v>
      </c>
    </row>
    <row r="62" spans="1:9" ht="25.5" x14ac:dyDescent="0.2">
      <c r="A62" s="131" t="s">
        <v>116</v>
      </c>
      <c r="B62" s="8">
        <v>88484</v>
      </c>
      <c r="C62" s="9" t="s">
        <v>385</v>
      </c>
      <c r="D62" s="8" t="s">
        <v>24</v>
      </c>
      <c r="E62" s="13">
        <v>107.3</v>
      </c>
      <c r="F62" s="16">
        <f>CPU!G394*1</f>
        <v>2.5</v>
      </c>
      <c r="G62" s="5">
        <f t="shared" si="9"/>
        <v>3.13</v>
      </c>
      <c r="H62" s="136">
        <f>ROUND(E62*G62,2)</f>
        <v>335.85</v>
      </c>
    </row>
    <row r="63" spans="1:9" ht="25.5" x14ac:dyDescent="0.2">
      <c r="A63" s="131" t="s">
        <v>153</v>
      </c>
      <c r="B63" s="8" t="s">
        <v>386</v>
      </c>
      <c r="C63" s="9" t="s">
        <v>387</v>
      </c>
      <c r="D63" s="8" t="s">
        <v>24</v>
      </c>
      <c r="E63" s="13">
        <v>107.36</v>
      </c>
      <c r="F63" s="16">
        <f>CPU!G400*1</f>
        <v>15.87</v>
      </c>
      <c r="G63" s="5">
        <f t="shared" si="9"/>
        <v>19.84</v>
      </c>
      <c r="H63" s="136">
        <f>ROUND(E63*G63,2)</f>
        <v>2130.02</v>
      </c>
    </row>
    <row r="64" spans="1:9" ht="38.25" x14ac:dyDescent="0.2">
      <c r="A64" s="131" t="s">
        <v>544</v>
      </c>
      <c r="B64" s="8">
        <v>88488</v>
      </c>
      <c r="C64" s="9" t="s">
        <v>389</v>
      </c>
      <c r="D64" s="8" t="s">
        <v>24</v>
      </c>
      <c r="E64" s="13">
        <v>107.36</v>
      </c>
      <c r="F64" s="16">
        <f>CPU!G405*1</f>
        <v>14.8</v>
      </c>
      <c r="G64" s="5">
        <f t="shared" si="9"/>
        <v>18.5</v>
      </c>
      <c r="H64" s="136">
        <f>ROUND(E64*G64,2)</f>
        <v>1986.16</v>
      </c>
    </row>
    <row r="65" spans="1:8" ht="51" x14ac:dyDescent="0.2">
      <c r="A65" s="131" t="s">
        <v>545</v>
      </c>
      <c r="B65" s="8">
        <v>87251</v>
      </c>
      <c r="C65" s="97" t="s">
        <v>546</v>
      </c>
      <c r="D65" s="8" t="s">
        <v>24</v>
      </c>
      <c r="E65" s="13">
        <v>95.06</v>
      </c>
      <c r="F65" s="16">
        <f>CPU!G412*1</f>
        <v>48.32</v>
      </c>
      <c r="G65" s="5">
        <f t="shared" si="9"/>
        <v>60.4</v>
      </c>
      <c r="H65" s="136">
        <f>ROUND(E65*G65,2)</f>
        <v>5741.62</v>
      </c>
    </row>
    <row r="66" spans="1:8" x14ac:dyDescent="0.2">
      <c r="A66" s="374" t="s">
        <v>20</v>
      </c>
      <c r="B66" s="375"/>
      <c r="C66" s="375"/>
      <c r="D66" s="375"/>
      <c r="E66" s="375"/>
      <c r="F66" s="375"/>
      <c r="G66" s="375"/>
      <c r="H66" s="135">
        <f>SUM(H61:H65)</f>
        <v>32571.949999999997</v>
      </c>
    </row>
    <row r="67" spans="1:8" x14ac:dyDescent="0.2">
      <c r="A67" s="133" t="s">
        <v>734</v>
      </c>
      <c r="B67" s="127"/>
      <c r="C67" s="371" t="s">
        <v>102</v>
      </c>
      <c r="D67" s="372"/>
      <c r="E67" s="372"/>
      <c r="F67" s="372"/>
      <c r="G67" s="372"/>
      <c r="H67" s="373"/>
    </row>
    <row r="68" spans="1:8" ht="38.25" x14ac:dyDescent="0.2">
      <c r="A68" s="131" t="s">
        <v>103</v>
      </c>
      <c r="B68" s="3" t="s">
        <v>431</v>
      </c>
      <c r="C68" s="43" t="s">
        <v>408</v>
      </c>
      <c r="D68" s="354" t="s">
        <v>15</v>
      </c>
      <c r="E68" s="13">
        <v>8</v>
      </c>
      <c r="F68" s="16">
        <f>CPU!G421*1</f>
        <v>7103.2100000000009</v>
      </c>
      <c r="G68" s="5">
        <f t="shared" ref="G68:G77" si="10">ROUND(F68*1.25,2)</f>
        <v>8879.01</v>
      </c>
      <c r="H68" s="136">
        <f t="shared" ref="H68:H77" si="11">ROUND(E68*G68,2)</f>
        <v>71032.08</v>
      </c>
    </row>
    <row r="69" spans="1:8" ht="25.5" x14ac:dyDescent="0.2">
      <c r="A69" s="131" t="s">
        <v>106</v>
      </c>
      <c r="B69" s="3" t="s">
        <v>436</v>
      </c>
      <c r="C69" s="43" t="s">
        <v>409</v>
      </c>
      <c r="D69" s="354" t="s">
        <v>15</v>
      </c>
      <c r="E69" s="13">
        <v>8</v>
      </c>
      <c r="F69" s="16">
        <f>CPU!G428*1</f>
        <v>389.32000000000005</v>
      </c>
      <c r="G69" s="5">
        <f t="shared" si="10"/>
        <v>486.65</v>
      </c>
      <c r="H69" s="136">
        <f t="shared" si="11"/>
        <v>3893.2</v>
      </c>
    </row>
    <row r="70" spans="1:8" ht="63.75" x14ac:dyDescent="0.2">
      <c r="A70" s="131" t="s">
        <v>107</v>
      </c>
      <c r="B70" s="8" t="s">
        <v>425</v>
      </c>
      <c r="C70" s="97" t="s">
        <v>424</v>
      </c>
      <c r="D70" s="8" t="s">
        <v>24</v>
      </c>
      <c r="E70" s="13">
        <v>1283.2</v>
      </c>
      <c r="F70" s="16">
        <f>CPU!G436*1</f>
        <v>52.1</v>
      </c>
      <c r="G70" s="5">
        <f t="shared" si="10"/>
        <v>65.13</v>
      </c>
      <c r="H70" s="136">
        <f t="shared" si="11"/>
        <v>83574.820000000007</v>
      </c>
    </row>
    <row r="71" spans="1:8" ht="63.75" x14ac:dyDescent="0.2">
      <c r="A71" s="131" t="s">
        <v>108</v>
      </c>
      <c r="B71" s="3" t="s">
        <v>497</v>
      </c>
      <c r="C71" s="43" t="s">
        <v>426</v>
      </c>
      <c r="D71" s="31" t="s">
        <v>53</v>
      </c>
      <c r="E71" s="13">
        <v>142</v>
      </c>
      <c r="F71" s="16">
        <f>CPU!G444*1</f>
        <v>15.289999999999997</v>
      </c>
      <c r="G71" s="5">
        <f t="shared" si="10"/>
        <v>19.11</v>
      </c>
      <c r="H71" s="136">
        <f t="shared" si="11"/>
        <v>2713.62</v>
      </c>
    </row>
    <row r="72" spans="1:8" x14ac:dyDescent="0.2">
      <c r="A72" s="131" t="s">
        <v>109</v>
      </c>
      <c r="B72" s="3" t="s">
        <v>498</v>
      </c>
      <c r="C72" s="66" t="s">
        <v>430</v>
      </c>
      <c r="D72" s="31" t="s">
        <v>53</v>
      </c>
      <c r="E72" s="13">
        <v>64</v>
      </c>
      <c r="F72" s="16">
        <f>CPU!G452*1</f>
        <v>15.769999999999998</v>
      </c>
      <c r="G72" s="5">
        <f t="shared" si="10"/>
        <v>19.71</v>
      </c>
      <c r="H72" s="136">
        <f t="shared" si="11"/>
        <v>1261.44</v>
      </c>
    </row>
    <row r="73" spans="1:8" x14ac:dyDescent="0.2">
      <c r="A73" s="131" t="s">
        <v>113</v>
      </c>
      <c r="B73" s="3" t="s">
        <v>499</v>
      </c>
      <c r="C73" s="67" t="s">
        <v>435</v>
      </c>
      <c r="D73" s="31" t="s">
        <v>53</v>
      </c>
      <c r="E73" s="13">
        <v>625</v>
      </c>
      <c r="F73" s="16">
        <f>CPU!G461*1</f>
        <v>14.819999999999997</v>
      </c>
      <c r="G73" s="5">
        <f t="shared" si="10"/>
        <v>18.53</v>
      </c>
      <c r="H73" s="136">
        <f t="shared" si="11"/>
        <v>11581.25</v>
      </c>
    </row>
    <row r="74" spans="1:8" ht="25.5" x14ac:dyDescent="0.2">
      <c r="A74" s="131" t="s">
        <v>434</v>
      </c>
      <c r="B74" s="21">
        <v>1332</v>
      </c>
      <c r="C74" s="22" t="s">
        <v>439</v>
      </c>
      <c r="D74" s="31" t="s">
        <v>53</v>
      </c>
      <c r="E74" s="13">
        <v>535</v>
      </c>
      <c r="F74" s="16">
        <f>CPU!G464*1</f>
        <v>8.08</v>
      </c>
      <c r="G74" s="5">
        <f t="shared" si="10"/>
        <v>10.1</v>
      </c>
      <c r="H74" s="136">
        <f t="shared" si="11"/>
        <v>5403.5</v>
      </c>
    </row>
    <row r="75" spans="1:8" ht="25.5" x14ac:dyDescent="0.2">
      <c r="A75" s="131" t="s">
        <v>440</v>
      </c>
      <c r="B75" s="21">
        <v>1319</v>
      </c>
      <c r="C75" s="22" t="s">
        <v>438</v>
      </c>
      <c r="D75" s="31" t="s">
        <v>53</v>
      </c>
      <c r="E75" s="13">
        <v>927</v>
      </c>
      <c r="F75" s="16">
        <f>CPU!G467*1</f>
        <v>7.3</v>
      </c>
      <c r="G75" s="5">
        <f t="shared" si="10"/>
        <v>9.1300000000000008</v>
      </c>
      <c r="H75" s="136">
        <f t="shared" si="11"/>
        <v>8463.51</v>
      </c>
    </row>
    <row r="76" spans="1:8" ht="38.25" x14ac:dyDescent="0.2">
      <c r="A76" s="131" t="s">
        <v>441</v>
      </c>
      <c r="B76" s="8" t="s">
        <v>104</v>
      </c>
      <c r="C76" s="9" t="s">
        <v>105</v>
      </c>
      <c r="D76" s="8" t="s">
        <v>24</v>
      </c>
      <c r="E76" s="13">
        <v>1283.2</v>
      </c>
      <c r="F76" s="16">
        <f>CPU!G475*1</f>
        <v>82.28</v>
      </c>
      <c r="G76" s="5">
        <f t="shared" si="10"/>
        <v>102.85</v>
      </c>
      <c r="H76" s="136">
        <f t="shared" si="11"/>
        <v>131977.12</v>
      </c>
    </row>
    <row r="77" spans="1:8" ht="38.25" x14ac:dyDescent="0.2">
      <c r="A77" s="131" t="s">
        <v>442</v>
      </c>
      <c r="B77" s="8" t="s">
        <v>110</v>
      </c>
      <c r="C77" s="9" t="s">
        <v>111</v>
      </c>
      <c r="D77" s="8" t="s">
        <v>33</v>
      </c>
      <c r="E77" s="13">
        <v>80.2</v>
      </c>
      <c r="F77" s="16">
        <f>CPU!G486*1</f>
        <v>134.52000000000001</v>
      </c>
      <c r="G77" s="5">
        <f t="shared" si="10"/>
        <v>168.15</v>
      </c>
      <c r="H77" s="136">
        <f t="shared" si="11"/>
        <v>13485.63</v>
      </c>
    </row>
    <row r="78" spans="1:8" x14ac:dyDescent="0.2">
      <c r="A78" s="374" t="s">
        <v>20</v>
      </c>
      <c r="B78" s="375"/>
      <c r="C78" s="375"/>
      <c r="D78" s="375"/>
      <c r="E78" s="375"/>
      <c r="F78" s="375"/>
      <c r="G78" s="375"/>
      <c r="H78" s="135">
        <f>SUM(H68:H77)</f>
        <v>333386.17000000004</v>
      </c>
    </row>
    <row r="79" spans="1:8" x14ac:dyDescent="0.2">
      <c r="A79" s="133" t="s">
        <v>735</v>
      </c>
      <c r="B79" s="127"/>
      <c r="C79" s="371" t="s">
        <v>112</v>
      </c>
      <c r="D79" s="372"/>
      <c r="E79" s="372"/>
      <c r="F79" s="372"/>
      <c r="G79" s="372"/>
      <c r="H79" s="373"/>
    </row>
    <row r="80" spans="1:8" x14ac:dyDescent="0.2">
      <c r="A80" s="131" t="s">
        <v>114</v>
      </c>
      <c r="B80" s="15"/>
      <c r="C80" s="355" t="s">
        <v>289</v>
      </c>
      <c r="D80" s="356"/>
      <c r="E80" s="356"/>
      <c r="F80" s="356"/>
      <c r="G80" s="356"/>
      <c r="H80" s="357"/>
    </row>
    <row r="81" spans="1:8" ht="51" x14ac:dyDescent="0.2">
      <c r="A81" s="131" t="s">
        <v>313</v>
      </c>
      <c r="B81" s="8" t="s">
        <v>257</v>
      </c>
      <c r="C81" s="9" t="s">
        <v>258</v>
      </c>
      <c r="D81" s="8" t="s">
        <v>33</v>
      </c>
      <c r="E81" s="13">
        <v>30</v>
      </c>
      <c r="F81" s="16">
        <f>CPU!G492*1</f>
        <v>16.649999999999999</v>
      </c>
      <c r="G81" s="5">
        <f t="shared" ref="G81:G124" si="12">ROUND(F81*1.25,2)</f>
        <v>20.81</v>
      </c>
      <c r="H81" s="136">
        <f>ROUND(E81*G81,2)</f>
        <v>624.29999999999995</v>
      </c>
    </row>
    <row r="82" spans="1:8" ht="51" x14ac:dyDescent="0.2">
      <c r="A82" s="131" t="s">
        <v>314</v>
      </c>
      <c r="B82" s="8" t="s">
        <v>259</v>
      </c>
      <c r="C82" s="9" t="s">
        <v>260</v>
      </c>
      <c r="D82" s="8" t="s">
        <v>33</v>
      </c>
      <c r="E82" s="13">
        <v>30</v>
      </c>
      <c r="F82" s="16">
        <f>CPU!G500*1</f>
        <v>24.97</v>
      </c>
      <c r="G82" s="5">
        <f t="shared" si="12"/>
        <v>31.21</v>
      </c>
      <c r="H82" s="136">
        <f t="shared" ref="H82:H110" si="13">ROUND(E82*G82,2)</f>
        <v>936.3</v>
      </c>
    </row>
    <row r="83" spans="1:8" ht="51" x14ac:dyDescent="0.2">
      <c r="A83" s="131" t="s">
        <v>315</v>
      </c>
      <c r="B83" s="8" t="s">
        <v>261</v>
      </c>
      <c r="C83" s="9" t="s">
        <v>262</v>
      </c>
      <c r="D83" s="8" t="s">
        <v>33</v>
      </c>
      <c r="E83" s="13">
        <v>111</v>
      </c>
      <c r="F83" s="16">
        <f>CPU!G508*1</f>
        <v>47.98</v>
      </c>
      <c r="G83" s="5">
        <f t="shared" si="12"/>
        <v>59.98</v>
      </c>
      <c r="H83" s="136">
        <f t="shared" si="13"/>
        <v>6657.78</v>
      </c>
    </row>
    <row r="84" spans="1:8" ht="51" x14ac:dyDescent="0.2">
      <c r="A84" s="131" t="s">
        <v>316</v>
      </c>
      <c r="B84" s="8" t="s">
        <v>263</v>
      </c>
      <c r="C84" s="9" t="s">
        <v>264</v>
      </c>
      <c r="D84" s="8" t="s">
        <v>117</v>
      </c>
      <c r="E84" s="13">
        <v>7</v>
      </c>
      <c r="F84" s="16">
        <f>CPU!G518*1</f>
        <v>26.08</v>
      </c>
      <c r="G84" s="5">
        <f t="shared" si="12"/>
        <v>32.6</v>
      </c>
      <c r="H84" s="136">
        <f t="shared" si="13"/>
        <v>228.2</v>
      </c>
    </row>
    <row r="85" spans="1:8" ht="63.75" x14ac:dyDescent="0.2">
      <c r="A85" s="131" t="s">
        <v>317</v>
      </c>
      <c r="B85" s="8" t="s">
        <v>265</v>
      </c>
      <c r="C85" s="9" t="s">
        <v>266</v>
      </c>
      <c r="D85" s="8" t="s">
        <v>117</v>
      </c>
      <c r="E85" s="13">
        <v>4</v>
      </c>
      <c r="F85" s="16">
        <f>CPU!G525*1</f>
        <v>30.87</v>
      </c>
      <c r="G85" s="5">
        <f t="shared" si="12"/>
        <v>38.590000000000003</v>
      </c>
      <c r="H85" s="136">
        <f t="shared" si="13"/>
        <v>154.36000000000001</v>
      </c>
    </row>
    <row r="86" spans="1:8" ht="63.75" x14ac:dyDescent="0.2">
      <c r="A86" s="131" t="s">
        <v>318</v>
      </c>
      <c r="B86" s="8" t="s">
        <v>267</v>
      </c>
      <c r="C86" s="9" t="s">
        <v>268</v>
      </c>
      <c r="D86" s="8" t="s">
        <v>117</v>
      </c>
      <c r="E86" s="13">
        <v>1</v>
      </c>
      <c r="F86" s="16">
        <f>CPU!G532*1</f>
        <v>13.64</v>
      </c>
      <c r="G86" s="5">
        <f t="shared" si="12"/>
        <v>17.05</v>
      </c>
      <c r="H86" s="136">
        <f t="shared" si="13"/>
        <v>17.05</v>
      </c>
    </row>
    <row r="87" spans="1:8" ht="63.75" x14ac:dyDescent="0.2">
      <c r="A87" s="131" t="s">
        <v>319</v>
      </c>
      <c r="B87" s="8" t="s">
        <v>269</v>
      </c>
      <c r="C87" s="9" t="s">
        <v>270</v>
      </c>
      <c r="D87" s="8" t="s">
        <v>117</v>
      </c>
      <c r="E87" s="13">
        <v>9</v>
      </c>
      <c r="F87" s="16">
        <f>CPU!G539*1</f>
        <v>10.29</v>
      </c>
      <c r="G87" s="5">
        <f t="shared" si="12"/>
        <v>12.86</v>
      </c>
      <c r="H87" s="136">
        <f t="shared" si="13"/>
        <v>115.74</v>
      </c>
    </row>
    <row r="88" spans="1:8" ht="63.75" x14ac:dyDescent="0.2">
      <c r="A88" s="131" t="s">
        <v>320</v>
      </c>
      <c r="B88" s="8" t="s">
        <v>271</v>
      </c>
      <c r="C88" s="9" t="s">
        <v>272</v>
      </c>
      <c r="D88" s="8" t="s">
        <v>117</v>
      </c>
      <c r="E88" s="13">
        <v>21</v>
      </c>
      <c r="F88" s="16">
        <f>CPU!G547*1</f>
        <v>8.67</v>
      </c>
      <c r="G88" s="5">
        <f t="shared" si="12"/>
        <v>10.84</v>
      </c>
      <c r="H88" s="136">
        <f t="shared" si="13"/>
        <v>227.64</v>
      </c>
    </row>
    <row r="89" spans="1:8" ht="63.75" x14ac:dyDescent="0.2">
      <c r="A89" s="131" t="s">
        <v>321</v>
      </c>
      <c r="B89" s="8" t="s">
        <v>273</v>
      </c>
      <c r="C89" s="9" t="s">
        <v>274</v>
      </c>
      <c r="D89" s="8" t="s">
        <v>117</v>
      </c>
      <c r="E89" s="13">
        <v>3</v>
      </c>
      <c r="F89" s="16">
        <f>CPU!G554*1</f>
        <v>9.67</v>
      </c>
      <c r="G89" s="5">
        <f t="shared" si="12"/>
        <v>12.09</v>
      </c>
      <c r="H89" s="136">
        <f t="shared" si="13"/>
        <v>36.270000000000003</v>
      </c>
    </row>
    <row r="90" spans="1:8" ht="63.75" x14ac:dyDescent="0.2">
      <c r="A90" s="131" t="s">
        <v>322</v>
      </c>
      <c r="B90" s="10" t="s">
        <v>275</v>
      </c>
      <c r="C90" s="9" t="s">
        <v>276</v>
      </c>
      <c r="D90" s="10" t="s">
        <v>117</v>
      </c>
      <c r="E90" s="13">
        <v>1</v>
      </c>
      <c r="F90" s="16">
        <f>CPU!G561*1</f>
        <v>15.88</v>
      </c>
      <c r="G90" s="5">
        <f t="shared" si="12"/>
        <v>19.850000000000001</v>
      </c>
      <c r="H90" s="136">
        <f t="shared" si="13"/>
        <v>19.850000000000001</v>
      </c>
    </row>
    <row r="91" spans="1:8" ht="63.75" x14ac:dyDescent="0.2">
      <c r="A91" s="131" t="s">
        <v>323</v>
      </c>
      <c r="B91" s="8" t="s">
        <v>277</v>
      </c>
      <c r="C91" s="9" t="s">
        <v>278</v>
      </c>
      <c r="D91" s="8" t="s">
        <v>117</v>
      </c>
      <c r="E91" s="13">
        <v>7</v>
      </c>
      <c r="F91" s="16">
        <f>CPU!G568*1</f>
        <v>17.05</v>
      </c>
      <c r="G91" s="5">
        <f t="shared" si="12"/>
        <v>21.31</v>
      </c>
      <c r="H91" s="136">
        <f t="shared" si="13"/>
        <v>149.16999999999999</v>
      </c>
    </row>
    <row r="92" spans="1:8" ht="63.75" x14ac:dyDescent="0.2">
      <c r="A92" s="131" t="s">
        <v>324</v>
      </c>
      <c r="B92" s="8" t="s">
        <v>279</v>
      </c>
      <c r="C92" s="9" t="s">
        <v>280</v>
      </c>
      <c r="D92" s="8" t="s">
        <v>117</v>
      </c>
      <c r="E92" s="13">
        <v>13</v>
      </c>
      <c r="F92" s="16">
        <f>CPU!G575*1</f>
        <v>8.2200000000000006</v>
      </c>
      <c r="G92" s="5">
        <f t="shared" si="12"/>
        <v>10.28</v>
      </c>
      <c r="H92" s="136">
        <f t="shared" si="13"/>
        <v>133.63999999999999</v>
      </c>
    </row>
    <row r="93" spans="1:8" ht="63.75" x14ac:dyDescent="0.2">
      <c r="A93" s="131" t="s">
        <v>325</v>
      </c>
      <c r="B93" s="8" t="s">
        <v>281</v>
      </c>
      <c r="C93" s="9" t="s">
        <v>282</v>
      </c>
      <c r="D93" s="8" t="s">
        <v>117</v>
      </c>
      <c r="E93" s="13">
        <v>1</v>
      </c>
      <c r="F93" s="16">
        <f>CPU!G583*1</f>
        <v>6.06</v>
      </c>
      <c r="G93" s="5">
        <f t="shared" si="12"/>
        <v>7.58</v>
      </c>
      <c r="H93" s="136">
        <f t="shared" si="13"/>
        <v>7.58</v>
      </c>
    </row>
    <row r="94" spans="1:8" ht="51" x14ac:dyDescent="0.2">
      <c r="A94" s="131" t="s">
        <v>326</v>
      </c>
      <c r="B94" s="8" t="s">
        <v>283</v>
      </c>
      <c r="C94" s="9" t="s">
        <v>284</v>
      </c>
      <c r="D94" s="8" t="s">
        <v>117</v>
      </c>
      <c r="E94" s="13">
        <v>10</v>
      </c>
      <c r="F94" s="16">
        <f>CPU!G590*1</f>
        <v>30.84</v>
      </c>
      <c r="G94" s="5">
        <f t="shared" si="12"/>
        <v>38.549999999999997</v>
      </c>
      <c r="H94" s="136">
        <f t="shared" si="13"/>
        <v>385.5</v>
      </c>
    </row>
    <row r="95" spans="1:8" ht="51" x14ac:dyDescent="0.2">
      <c r="A95" s="131" t="s">
        <v>327</v>
      </c>
      <c r="B95" s="8" t="s">
        <v>285</v>
      </c>
      <c r="C95" s="9" t="s">
        <v>286</v>
      </c>
      <c r="D95" s="8" t="s">
        <v>117</v>
      </c>
      <c r="E95" s="13">
        <v>4</v>
      </c>
      <c r="F95" s="16">
        <f>CPU!G597*1</f>
        <v>14.12</v>
      </c>
      <c r="G95" s="5">
        <f t="shared" si="12"/>
        <v>17.649999999999999</v>
      </c>
      <c r="H95" s="136">
        <f t="shared" si="13"/>
        <v>70.599999999999994</v>
      </c>
    </row>
    <row r="96" spans="1:8" ht="51" x14ac:dyDescent="0.2">
      <c r="A96" s="131" t="s">
        <v>328</v>
      </c>
      <c r="B96" s="10" t="s">
        <v>287</v>
      </c>
      <c r="C96" s="9" t="s">
        <v>288</v>
      </c>
      <c r="D96" s="10" t="s">
        <v>117</v>
      </c>
      <c r="E96" s="13">
        <v>4</v>
      </c>
      <c r="F96" s="16">
        <f>CPU!G605*1</f>
        <v>9.43</v>
      </c>
      <c r="G96" s="5">
        <f t="shared" si="12"/>
        <v>11.79</v>
      </c>
      <c r="H96" s="136">
        <f t="shared" si="13"/>
        <v>47.16</v>
      </c>
    </row>
    <row r="97" spans="1:9" ht="63.75" x14ac:dyDescent="0.2">
      <c r="A97" s="131" t="s">
        <v>329</v>
      </c>
      <c r="B97" s="8" t="s">
        <v>290</v>
      </c>
      <c r="C97" s="9" t="s">
        <v>291</v>
      </c>
      <c r="D97" s="8" t="s">
        <v>117</v>
      </c>
      <c r="E97" s="13">
        <v>11</v>
      </c>
      <c r="F97" s="16">
        <f>CPU!G612*1</f>
        <v>21.89</v>
      </c>
      <c r="G97" s="5">
        <f t="shared" si="12"/>
        <v>27.36</v>
      </c>
      <c r="H97" s="136">
        <f t="shared" si="13"/>
        <v>300.95999999999998</v>
      </c>
    </row>
    <row r="98" spans="1:9" ht="51" x14ac:dyDescent="0.2">
      <c r="A98" s="131" t="s">
        <v>330</v>
      </c>
      <c r="B98" s="8" t="s">
        <v>292</v>
      </c>
      <c r="C98" s="9" t="s">
        <v>293</v>
      </c>
      <c r="D98" s="8" t="s">
        <v>117</v>
      </c>
      <c r="E98" s="13">
        <v>15</v>
      </c>
      <c r="F98" s="16">
        <f>CPU!G616*1</f>
        <v>364.26</v>
      </c>
      <c r="G98" s="5">
        <f t="shared" si="12"/>
        <v>455.33</v>
      </c>
      <c r="H98" s="136">
        <f t="shared" si="13"/>
        <v>6829.95</v>
      </c>
    </row>
    <row r="99" spans="1:9" ht="38.25" x14ac:dyDescent="0.2">
      <c r="A99" s="131" t="s">
        <v>331</v>
      </c>
      <c r="B99" s="8" t="s">
        <v>298</v>
      </c>
      <c r="C99" s="9" t="s">
        <v>299</v>
      </c>
      <c r="D99" s="8" t="s">
        <v>117</v>
      </c>
      <c r="E99" s="13">
        <v>5</v>
      </c>
      <c r="F99" s="16">
        <f>CPU!G625*1</f>
        <v>494.62</v>
      </c>
      <c r="G99" s="5">
        <f t="shared" si="12"/>
        <v>618.28</v>
      </c>
      <c r="H99" s="136">
        <f t="shared" si="13"/>
        <v>3091.4</v>
      </c>
    </row>
    <row r="100" spans="1:9" ht="38.25" x14ac:dyDescent="0.2">
      <c r="A100" s="131" t="s">
        <v>332</v>
      </c>
      <c r="B100" s="109" t="s">
        <v>300</v>
      </c>
      <c r="C100" s="20" t="s">
        <v>301</v>
      </c>
      <c r="D100" s="109" t="s">
        <v>117</v>
      </c>
      <c r="E100" s="13">
        <v>14</v>
      </c>
      <c r="F100" s="16">
        <f>CPU!G632*1</f>
        <v>104.77</v>
      </c>
      <c r="G100" s="5">
        <f t="shared" si="12"/>
        <v>130.96</v>
      </c>
      <c r="H100" s="136">
        <f t="shared" si="13"/>
        <v>1833.44</v>
      </c>
    </row>
    <row r="101" spans="1:9" ht="38.25" x14ac:dyDescent="0.2">
      <c r="A101" s="131" t="s">
        <v>333</v>
      </c>
      <c r="B101" s="8" t="s">
        <v>302</v>
      </c>
      <c r="C101" s="9" t="s">
        <v>303</v>
      </c>
      <c r="D101" s="8" t="s">
        <v>117</v>
      </c>
      <c r="E101" s="13">
        <v>14</v>
      </c>
      <c r="F101" s="16">
        <f>CPU!G638*1</f>
        <v>46.05</v>
      </c>
      <c r="G101" s="5">
        <f t="shared" si="12"/>
        <v>57.56</v>
      </c>
      <c r="H101" s="136">
        <f t="shared" si="13"/>
        <v>805.84</v>
      </c>
    </row>
    <row r="102" spans="1:9" ht="38.25" x14ac:dyDescent="0.2">
      <c r="A102" s="131" t="s">
        <v>334</v>
      </c>
      <c r="B102" s="8" t="s">
        <v>118</v>
      </c>
      <c r="C102" s="9" t="s">
        <v>119</v>
      </c>
      <c r="D102" s="8" t="s">
        <v>117</v>
      </c>
      <c r="E102" s="13">
        <v>7</v>
      </c>
      <c r="F102" s="16">
        <f>CPU!G644*1</f>
        <v>80.5</v>
      </c>
      <c r="G102" s="5">
        <f t="shared" si="12"/>
        <v>100.63</v>
      </c>
      <c r="H102" s="136">
        <f t="shared" si="13"/>
        <v>704.41</v>
      </c>
    </row>
    <row r="103" spans="1:9" ht="25.5" x14ac:dyDescent="0.2">
      <c r="A103" s="131" t="s">
        <v>335</v>
      </c>
      <c r="B103" s="8" t="s">
        <v>120</v>
      </c>
      <c r="C103" s="9" t="s">
        <v>121</v>
      </c>
      <c r="D103" s="8" t="s">
        <v>117</v>
      </c>
      <c r="E103" s="13">
        <v>15</v>
      </c>
      <c r="F103" s="16">
        <f>CPU!G649*1</f>
        <v>32.950000000000003</v>
      </c>
      <c r="G103" s="5">
        <f t="shared" si="12"/>
        <v>41.19</v>
      </c>
      <c r="H103" s="136">
        <f t="shared" si="13"/>
        <v>617.85</v>
      </c>
    </row>
    <row r="104" spans="1:9" ht="38.25" x14ac:dyDescent="0.2">
      <c r="A104" s="131" t="s">
        <v>336</v>
      </c>
      <c r="B104" s="8" t="s">
        <v>308</v>
      </c>
      <c r="C104" s="9" t="s">
        <v>309</v>
      </c>
      <c r="D104" s="8" t="s">
        <v>117</v>
      </c>
      <c r="E104" s="13">
        <v>14</v>
      </c>
      <c r="F104" s="16">
        <f>CPU!G654*1</f>
        <v>37.08</v>
      </c>
      <c r="G104" s="5">
        <f t="shared" si="12"/>
        <v>46.35</v>
      </c>
      <c r="H104" s="136">
        <f t="shared" si="13"/>
        <v>648.9</v>
      </c>
    </row>
    <row r="105" spans="1:9" ht="25.5" x14ac:dyDescent="0.2">
      <c r="A105" s="131" t="s">
        <v>337</v>
      </c>
      <c r="B105" s="8" t="s">
        <v>310</v>
      </c>
      <c r="C105" s="9" t="s">
        <v>311</v>
      </c>
      <c r="D105" s="8" t="s">
        <v>117</v>
      </c>
      <c r="E105" s="13">
        <v>15</v>
      </c>
      <c r="F105" s="16">
        <f>CPU!G659*1</f>
        <v>37.82</v>
      </c>
      <c r="G105" s="5">
        <f t="shared" si="12"/>
        <v>47.28</v>
      </c>
      <c r="H105" s="136">
        <f t="shared" si="13"/>
        <v>709.2</v>
      </c>
    </row>
    <row r="106" spans="1:9" ht="51" x14ac:dyDescent="0.2">
      <c r="A106" s="131" t="s">
        <v>338</v>
      </c>
      <c r="B106" s="8" t="s">
        <v>304</v>
      </c>
      <c r="C106" s="9" t="s">
        <v>305</v>
      </c>
      <c r="D106" s="8" t="s">
        <v>117</v>
      </c>
      <c r="E106" s="13">
        <v>11</v>
      </c>
      <c r="F106" s="16">
        <f>CPU!G671*1</f>
        <v>398.28</v>
      </c>
      <c r="G106" s="5">
        <f t="shared" si="12"/>
        <v>497.85</v>
      </c>
      <c r="H106" s="136">
        <f>ROUND(E106*G106,2)</f>
        <v>5476.35</v>
      </c>
    </row>
    <row r="107" spans="1:9" ht="63.75" x14ac:dyDescent="0.2">
      <c r="A107" s="131" t="s">
        <v>339</v>
      </c>
      <c r="B107" s="8" t="s">
        <v>306</v>
      </c>
      <c r="C107" s="9" t="s">
        <v>307</v>
      </c>
      <c r="D107" s="8" t="s">
        <v>117</v>
      </c>
      <c r="E107" s="13">
        <v>1</v>
      </c>
      <c r="F107" s="16">
        <f>CPU!G681*1</f>
        <v>380.95</v>
      </c>
      <c r="G107" s="5">
        <f t="shared" si="12"/>
        <v>476.19</v>
      </c>
      <c r="H107" s="136">
        <f t="shared" si="13"/>
        <v>476.19</v>
      </c>
    </row>
    <row r="108" spans="1:9" ht="63.75" x14ac:dyDescent="0.2">
      <c r="A108" s="131" t="s">
        <v>340</v>
      </c>
      <c r="B108" s="8" t="s">
        <v>294</v>
      </c>
      <c r="C108" s="9" t="s">
        <v>295</v>
      </c>
      <c r="D108" s="8" t="s">
        <v>117</v>
      </c>
      <c r="E108" s="13">
        <v>1</v>
      </c>
      <c r="F108" s="16">
        <f>CPU!G692*1</f>
        <v>2128.3200000000002</v>
      </c>
      <c r="G108" s="5">
        <f t="shared" si="12"/>
        <v>2660.4</v>
      </c>
      <c r="H108" s="136">
        <f t="shared" si="13"/>
        <v>2660.4</v>
      </c>
    </row>
    <row r="109" spans="1:9" ht="63.75" x14ac:dyDescent="0.2">
      <c r="A109" s="131" t="s">
        <v>341</v>
      </c>
      <c r="B109" s="8" t="s">
        <v>296</v>
      </c>
      <c r="C109" s="9" t="s">
        <v>297</v>
      </c>
      <c r="D109" s="8" t="s">
        <v>117</v>
      </c>
      <c r="E109" s="13">
        <v>1</v>
      </c>
      <c r="F109" s="16">
        <f>CPU!G703*1</f>
        <v>3706.36</v>
      </c>
      <c r="G109" s="5">
        <f t="shared" si="12"/>
        <v>4632.95</v>
      </c>
      <c r="H109" s="136">
        <f t="shared" si="13"/>
        <v>4632.95</v>
      </c>
    </row>
    <row r="110" spans="1:9" ht="38.25" x14ac:dyDescent="0.2">
      <c r="A110" s="131" t="s">
        <v>744</v>
      </c>
      <c r="B110" s="8" t="s">
        <v>742</v>
      </c>
      <c r="C110" s="9" t="s">
        <v>743</v>
      </c>
      <c r="D110" s="8" t="s">
        <v>117</v>
      </c>
      <c r="E110" s="13">
        <v>8</v>
      </c>
      <c r="F110" s="16">
        <f>CPU!G709*1</f>
        <v>219.19</v>
      </c>
      <c r="G110" s="5">
        <f t="shared" si="12"/>
        <v>273.99</v>
      </c>
      <c r="H110" s="136">
        <f t="shared" si="13"/>
        <v>2191.92</v>
      </c>
    </row>
    <row r="111" spans="1:9" x14ac:dyDescent="0.2">
      <c r="A111" s="131" t="s">
        <v>123</v>
      </c>
      <c r="B111" s="8"/>
      <c r="C111" s="41" t="s">
        <v>312</v>
      </c>
      <c r="D111" s="8"/>
      <c r="E111" s="13"/>
      <c r="F111" s="16"/>
      <c r="G111" s="5"/>
      <c r="H111" s="136"/>
    </row>
    <row r="112" spans="1:9" ht="63.75" x14ac:dyDescent="0.2">
      <c r="A112" s="131" t="s">
        <v>344</v>
      </c>
      <c r="B112" s="8" t="s">
        <v>342</v>
      </c>
      <c r="C112" s="9" t="s">
        <v>343</v>
      </c>
      <c r="D112" s="8" t="s">
        <v>117</v>
      </c>
      <c r="E112" s="13">
        <v>24</v>
      </c>
      <c r="F112" s="16">
        <f>CPU!G717*1</f>
        <v>3.35</v>
      </c>
      <c r="G112" s="5">
        <f t="shared" si="12"/>
        <v>4.1900000000000004</v>
      </c>
      <c r="H112" s="136">
        <f t="shared" ref="H112:H119" si="14">ROUND(E112*G112,2)</f>
        <v>100.56</v>
      </c>
      <c r="I112" s="17"/>
    </row>
    <row r="113" spans="1:9" ht="38.25" x14ac:dyDescent="0.2">
      <c r="A113" s="131" t="s">
        <v>345</v>
      </c>
      <c r="B113" s="8" t="s">
        <v>346</v>
      </c>
      <c r="C113" s="9" t="s">
        <v>347</v>
      </c>
      <c r="D113" s="8" t="s">
        <v>117</v>
      </c>
      <c r="E113" s="13">
        <v>7</v>
      </c>
      <c r="F113" s="16">
        <f>CPU!G723*1</f>
        <v>32.49</v>
      </c>
      <c r="G113" s="5">
        <f t="shared" si="12"/>
        <v>40.61</v>
      </c>
      <c r="H113" s="136">
        <f t="shared" si="14"/>
        <v>284.27</v>
      </c>
      <c r="I113" s="17"/>
    </row>
    <row r="114" spans="1:9" ht="38.25" x14ac:dyDescent="0.2">
      <c r="A114" s="131" t="s">
        <v>350</v>
      </c>
      <c r="B114" s="8" t="s">
        <v>364</v>
      </c>
      <c r="C114" s="9" t="s">
        <v>365</v>
      </c>
      <c r="D114" s="8" t="s">
        <v>117</v>
      </c>
      <c r="E114" s="13">
        <v>5</v>
      </c>
      <c r="F114" s="16">
        <f>CPU!G729*1</f>
        <v>33.869999999999997</v>
      </c>
      <c r="G114" s="5">
        <f t="shared" si="12"/>
        <v>42.34</v>
      </c>
      <c r="H114" s="136">
        <f t="shared" si="14"/>
        <v>211.7</v>
      </c>
      <c r="I114" s="17"/>
    </row>
    <row r="115" spans="1:9" ht="51" x14ac:dyDescent="0.2">
      <c r="A115" s="131" t="s">
        <v>351</v>
      </c>
      <c r="B115" s="8" t="s">
        <v>348</v>
      </c>
      <c r="C115" s="9" t="s">
        <v>349</v>
      </c>
      <c r="D115" s="8" t="s">
        <v>117</v>
      </c>
      <c r="E115" s="13">
        <v>12</v>
      </c>
      <c r="F115" s="16">
        <f>CPU!G737*1</f>
        <v>10.86</v>
      </c>
      <c r="G115" s="5">
        <f t="shared" si="12"/>
        <v>13.58</v>
      </c>
      <c r="H115" s="136">
        <f t="shared" si="14"/>
        <v>162.96</v>
      </c>
      <c r="I115" s="17"/>
    </row>
    <row r="116" spans="1:9" ht="51" x14ac:dyDescent="0.2">
      <c r="A116" s="131" t="s">
        <v>354</v>
      </c>
      <c r="B116" s="8" t="s">
        <v>352</v>
      </c>
      <c r="C116" s="9" t="s">
        <v>353</v>
      </c>
      <c r="D116" s="8" t="s">
        <v>117</v>
      </c>
      <c r="E116" s="13">
        <v>28</v>
      </c>
      <c r="F116" s="16">
        <f>CPU!G745*1</f>
        <v>4.08</v>
      </c>
      <c r="G116" s="5">
        <f t="shared" si="12"/>
        <v>5.0999999999999996</v>
      </c>
      <c r="H116" s="136">
        <f t="shared" si="14"/>
        <v>142.80000000000001</v>
      </c>
      <c r="I116" s="17"/>
    </row>
    <row r="117" spans="1:9" ht="38.25" x14ac:dyDescent="0.2">
      <c r="A117" s="131" t="s">
        <v>357</v>
      </c>
      <c r="B117" s="8" t="s">
        <v>355</v>
      </c>
      <c r="C117" s="9" t="s">
        <v>356</v>
      </c>
      <c r="D117" s="8" t="s">
        <v>117</v>
      </c>
      <c r="E117" s="13">
        <v>38</v>
      </c>
      <c r="F117" s="16">
        <f>CPU!G753*1</f>
        <v>5.8</v>
      </c>
      <c r="G117" s="5">
        <f t="shared" si="12"/>
        <v>7.25</v>
      </c>
      <c r="H117" s="136">
        <f t="shared" si="14"/>
        <v>275.5</v>
      </c>
      <c r="I117" s="17"/>
    </row>
    <row r="118" spans="1:9" ht="25.5" x14ac:dyDescent="0.2">
      <c r="A118" s="131" t="s">
        <v>361</v>
      </c>
      <c r="B118" s="21">
        <v>3521</v>
      </c>
      <c r="C118" s="22" t="s">
        <v>358</v>
      </c>
      <c r="D118" s="21" t="s">
        <v>122</v>
      </c>
      <c r="E118" s="13">
        <v>40</v>
      </c>
      <c r="F118" s="16">
        <f>CPU!G756*1</f>
        <v>2.12</v>
      </c>
      <c r="G118" s="5">
        <f t="shared" si="12"/>
        <v>2.65</v>
      </c>
      <c r="H118" s="136">
        <f t="shared" si="14"/>
        <v>106</v>
      </c>
      <c r="I118" s="17"/>
    </row>
    <row r="119" spans="1:9" ht="38.25" x14ac:dyDescent="0.2">
      <c r="A119" s="131" t="s">
        <v>368</v>
      </c>
      <c r="B119" s="8" t="s">
        <v>359</v>
      </c>
      <c r="C119" s="9" t="s">
        <v>360</v>
      </c>
      <c r="D119" s="8" t="s">
        <v>33</v>
      </c>
      <c r="E119" s="13">
        <v>120</v>
      </c>
      <c r="F119" s="16">
        <f>CPU!G762*1</f>
        <v>6.88</v>
      </c>
      <c r="G119" s="5">
        <f t="shared" si="12"/>
        <v>8.6</v>
      </c>
      <c r="H119" s="136">
        <f t="shared" si="14"/>
        <v>1032</v>
      </c>
      <c r="I119" s="17"/>
    </row>
    <row r="120" spans="1:9" ht="38.25" x14ac:dyDescent="0.2">
      <c r="A120" s="131" t="s">
        <v>369</v>
      </c>
      <c r="B120" s="8" t="s">
        <v>362</v>
      </c>
      <c r="C120" s="9" t="s">
        <v>363</v>
      </c>
      <c r="D120" s="8" t="s">
        <v>33</v>
      </c>
      <c r="E120" s="13">
        <v>15</v>
      </c>
      <c r="F120" s="16">
        <f>CPU!G768*1</f>
        <v>8.4</v>
      </c>
      <c r="G120" s="5">
        <f t="shared" si="12"/>
        <v>10.5</v>
      </c>
      <c r="H120" s="136">
        <f>ROUND(E120*G120,2)</f>
        <v>157.5</v>
      </c>
    </row>
    <row r="121" spans="1:9" ht="51" x14ac:dyDescent="0.2">
      <c r="A121" s="131" t="s">
        <v>370</v>
      </c>
      <c r="B121" s="8" t="s">
        <v>366</v>
      </c>
      <c r="C121" s="9" t="s">
        <v>367</v>
      </c>
      <c r="D121" s="8" t="s">
        <v>117</v>
      </c>
      <c r="E121" s="13">
        <v>11</v>
      </c>
      <c r="F121" s="16">
        <f>CPU!G776*1</f>
        <v>17.829999999999998</v>
      </c>
      <c r="G121" s="5">
        <f t="shared" si="12"/>
        <v>22.29</v>
      </c>
      <c r="H121" s="136">
        <f>ROUND(E121*G121,2)</f>
        <v>245.19</v>
      </c>
    </row>
    <row r="122" spans="1:9" ht="38.25" x14ac:dyDescent="0.2">
      <c r="A122" s="131" t="s">
        <v>375</v>
      </c>
      <c r="B122" s="8" t="s">
        <v>371</v>
      </c>
      <c r="C122" s="9" t="s">
        <v>372</v>
      </c>
      <c r="D122" s="8" t="s">
        <v>117</v>
      </c>
      <c r="E122" s="13">
        <v>4</v>
      </c>
      <c r="F122" s="16">
        <f>CPU!G784*1</f>
        <v>3.88</v>
      </c>
      <c r="G122" s="5">
        <f t="shared" si="12"/>
        <v>4.8499999999999996</v>
      </c>
      <c r="H122" s="136">
        <f>ROUND(E122*G122,2)</f>
        <v>19.399999999999999</v>
      </c>
    </row>
    <row r="123" spans="1:9" ht="51" x14ac:dyDescent="0.2">
      <c r="A123" s="131" t="s">
        <v>376</v>
      </c>
      <c r="B123" s="8" t="s">
        <v>373</v>
      </c>
      <c r="C123" s="9" t="s">
        <v>374</v>
      </c>
      <c r="D123" s="8" t="s">
        <v>117</v>
      </c>
      <c r="E123" s="13">
        <v>4</v>
      </c>
      <c r="F123" s="16">
        <f>CPU!G792*1</f>
        <v>4.91</v>
      </c>
      <c r="G123" s="5">
        <f t="shared" si="12"/>
        <v>6.14</v>
      </c>
      <c r="H123" s="136">
        <f>ROUND(E123*G123,2)</f>
        <v>24.56</v>
      </c>
    </row>
    <row r="124" spans="1:9" ht="25.5" x14ac:dyDescent="0.2">
      <c r="A124" s="131" t="s">
        <v>377</v>
      </c>
      <c r="B124" s="8" t="s">
        <v>378</v>
      </c>
      <c r="C124" s="9" t="s">
        <v>379</v>
      </c>
      <c r="D124" s="8" t="s">
        <v>117</v>
      </c>
      <c r="E124" s="13">
        <v>1</v>
      </c>
      <c r="F124" s="16">
        <f>CPU!G808*1</f>
        <v>829.09</v>
      </c>
      <c r="G124" s="5">
        <f t="shared" si="12"/>
        <v>1036.3599999999999</v>
      </c>
      <c r="H124" s="136">
        <f>ROUND(E124*G124,2)</f>
        <v>1036.3599999999999</v>
      </c>
    </row>
    <row r="125" spans="1:9" x14ac:dyDescent="0.2">
      <c r="A125" s="374" t="s">
        <v>20</v>
      </c>
      <c r="B125" s="375"/>
      <c r="C125" s="375"/>
      <c r="D125" s="375"/>
      <c r="E125" s="375"/>
      <c r="F125" s="375"/>
      <c r="G125" s="375"/>
      <c r="H125" s="135">
        <f>SUM(H81:H124)</f>
        <v>44589.69999999999</v>
      </c>
    </row>
    <row r="126" spans="1:9" x14ac:dyDescent="0.2">
      <c r="A126" s="133" t="s">
        <v>736</v>
      </c>
      <c r="B126" s="127"/>
      <c r="C126" s="371" t="s">
        <v>693</v>
      </c>
      <c r="D126" s="372"/>
      <c r="E126" s="372"/>
      <c r="F126" s="372"/>
      <c r="G126" s="372"/>
      <c r="H126" s="373"/>
    </row>
    <row r="127" spans="1:9" ht="25.5" x14ac:dyDescent="0.2">
      <c r="A127" s="131" t="s">
        <v>124</v>
      </c>
      <c r="B127" s="98">
        <v>91926</v>
      </c>
      <c r="C127" s="99" t="s">
        <v>548</v>
      </c>
      <c r="D127" s="98" t="s">
        <v>549</v>
      </c>
      <c r="E127" s="106">
        <v>1100</v>
      </c>
      <c r="F127" s="107">
        <f>CPU!G814*1</f>
        <v>3.83</v>
      </c>
      <c r="G127" s="5">
        <f t="shared" ref="G127:G175" si="15">ROUND(F127*1.25,2)</f>
        <v>4.79</v>
      </c>
      <c r="H127" s="138">
        <f t="shared" ref="H127:H175" si="16">ROUND(E127*G127,2)</f>
        <v>5269</v>
      </c>
    </row>
    <row r="128" spans="1:9" ht="25.5" x14ac:dyDescent="0.2">
      <c r="A128" s="131" t="s">
        <v>125</v>
      </c>
      <c r="B128" s="98">
        <v>91928</v>
      </c>
      <c r="C128" s="99" t="s">
        <v>550</v>
      </c>
      <c r="D128" s="98" t="s">
        <v>549</v>
      </c>
      <c r="E128" s="106">
        <v>410</v>
      </c>
      <c r="F128" s="107">
        <f>CPU!G820*1</f>
        <v>6.34</v>
      </c>
      <c r="G128" s="5">
        <f t="shared" si="15"/>
        <v>7.93</v>
      </c>
      <c r="H128" s="138">
        <f t="shared" si="16"/>
        <v>3251.3</v>
      </c>
    </row>
    <row r="129" spans="1:8" ht="25.5" x14ac:dyDescent="0.2">
      <c r="A129" s="131" t="s">
        <v>126</v>
      </c>
      <c r="B129" s="98">
        <v>91930</v>
      </c>
      <c r="C129" s="99" t="s">
        <v>551</v>
      </c>
      <c r="D129" s="98" t="s">
        <v>549</v>
      </c>
      <c r="E129" s="106">
        <v>30</v>
      </c>
      <c r="F129" s="107">
        <f>CPU!G826*1</f>
        <v>8.7100000000000009</v>
      </c>
      <c r="G129" s="5">
        <f t="shared" si="15"/>
        <v>10.89</v>
      </c>
      <c r="H129" s="138">
        <f t="shared" si="16"/>
        <v>326.7</v>
      </c>
    </row>
    <row r="130" spans="1:8" ht="38.25" x14ac:dyDescent="0.2">
      <c r="A130" s="131" t="s">
        <v>127</v>
      </c>
      <c r="B130" s="98">
        <v>91933</v>
      </c>
      <c r="C130" s="99" t="s">
        <v>552</v>
      </c>
      <c r="D130" s="98" t="s">
        <v>549</v>
      </c>
      <c r="E130" s="106">
        <v>50</v>
      </c>
      <c r="F130" s="107">
        <f>CPU!G832*1</f>
        <v>15.49</v>
      </c>
      <c r="G130" s="5">
        <f t="shared" si="15"/>
        <v>19.36</v>
      </c>
      <c r="H130" s="138">
        <f t="shared" si="16"/>
        <v>968</v>
      </c>
    </row>
    <row r="131" spans="1:8" ht="38.25" x14ac:dyDescent="0.2">
      <c r="A131" s="131" t="s">
        <v>128</v>
      </c>
      <c r="B131" s="98">
        <v>92982</v>
      </c>
      <c r="C131" s="99" t="s">
        <v>553</v>
      </c>
      <c r="D131" s="98" t="s">
        <v>549</v>
      </c>
      <c r="E131" s="106">
        <v>480</v>
      </c>
      <c r="F131" s="107">
        <f>CPU!G838*1</f>
        <v>17.13</v>
      </c>
      <c r="G131" s="5">
        <f t="shared" si="15"/>
        <v>21.41</v>
      </c>
      <c r="H131" s="138">
        <f t="shared" si="16"/>
        <v>10276.799999999999</v>
      </c>
    </row>
    <row r="132" spans="1:8" ht="38.25" x14ac:dyDescent="0.2">
      <c r="A132" s="131" t="s">
        <v>129</v>
      </c>
      <c r="B132" s="100">
        <v>97585</v>
      </c>
      <c r="C132" s="11" t="s">
        <v>554</v>
      </c>
      <c r="D132" s="8" t="s">
        <v>117</v>
      </c>
      <c r="E132" s="107">
        <v>1</v>
      </c>
      <c r="F132" s="107">
        <f>CPU!G843*1</f>
        <v>82.52</v>
      </c>
      <c r="G132" s="5">
        <f t="shared" si="15"/>
        <v>103.15</v>
      </c>
      <c r="H132" s="138">
        <f t="shared" si="16"/>
        <v>103.15</v>
      </c>
    </row>
    <row r="133" spans="1:8" ht="38.25" x14ac:dyDescent="0.2">
      <c r="A133" s="131" t="s">
        <v>599</v>
      </c>
      <c r="B133" s="100">
        <v>97586</v>
      </c>
      <c r="C133" s="11" t="s">
        <v>555</v>
      </c>
      <c r="D133" s="8" t="s">
        <v>117</v>
      </c>
      <c r="E133" s="107">
        <v>15</v>
      </c>
      <c r="F133" s="107">
        <f>CPU!G848*1</f>
        <v>111.9</v>
      </c>
      <c r="G133" s="5">
        <f t="shared" si="15"/>
        <v>139.88</v>
      </c>
      <c r="H133" s="138">
        <f t="shared" si="16"/>
        <v>2098.1999999999998</v>
      </c>
    </row>
    <row r="134" spans="1:8" ht="25.5" x14ac:dyDescent="0.2">
      <c r="A134" s="131" t="s">
        <v>600</v>
      </c>
      <c r="B134" s="100" t="s">
        <v>778</v>
      </c>
      <c r="C134" s="11" t="s">
        <v>557</v>
      </c>
      <c r="D134" s="8" t="s">
        <v>117</v>
      </c>
      <c r="E134" s="107">
        <v>24</v>
      </c>
      <c r="F134" s="107">
        <f>CPU!G851*1</f>
        <v>919.77</v>
      </c>
      <c r="G134" s="5">
        <f t="shared" si="15"/>
        <v>1149.71</v>
      </c>
      <c r="H134" s="138">
        <f t="shared" si="16"/>
        <v>27593.040000000001</v>
      </c>
    </row>
    <row r="135" spans="1:8" ht="25.5" x14ac:dyDescent="0.2">
      <c r="A135" s="131" t="s">
        <v>601</v>
      </c>
      <c r="B135" s="100">
        <v>101666</v>
      </c>
      <c r="C135" s="11" t="s">
        <v>558</v>
      </c>
      <c r="D135" s="8" t="s">
        <v>117</v>
      </c>
      <c r="E135" s="107">
        <v>4</v>
      </c>
      <c r="F135" s="107">
        <f>CPU!G859*1</f>
        <v>293.45999999999998</v>
      </c>
      <c r="G135" s="5">
        <f t="shared" si="15"/>
        <v>366.83</v>
      </c>
      <c r="H135" s="138">
        <f t="shared" si="16"/>
        <v>1467.32</v>
      </c>
    </row>
    <row r="136" spans="1:8" ht="38.25" x14ac:dyDescent="0.2">
      <c r="A136" s="131" t="s">
        <v>602</v>
      </c>
      <c r="B136" s="100">
        <v>91953</v>
      </c>
      <c r="C136" s="11" t="s">
        <v>559</v>
      </c>
      <c r="D136" s="8" t="s">
        <v>117</v>
      </c>
      <c r="E136" s="107">
        <v>2</v>
      </c>
      <c r="F136" s="107">
        <f>CPU!G863*1</f>
        <v>21.41</v>
      </c>
      <c r="G136" s="5">
        <f t="shared" si="15"/>
        <v>26.76</v>
      </c>
      <c r="H136" s="138">
        <f t="shared" si="16"/>
        <v>53.52</v>
      </c>
    </row>
    <row r="137" spans="1:8" ht="38.25" x14ac:dyDescent="0.2">
      <c r="A137" s="131" t="s">
        <v>603</v>
      </c>
      <c r="B137" s="100">
        <v>91959</v>
      </c>
      <c r="C137" s="11" t="s">
        <v>560</v>
      </c>
      <c r="D137" s="8" t="s">
        <v>117</v>
      </c>
      <c r="E137" s="107">
        <v>7</v>
      </c>
      <c r="F137" s="107">
        <f>CPU!G867*1</f>
        <v>33.909999999999997</v>
      </c>
      <c r="G137" s="5">
        <f t="shared" si="15"/>
        <v>42.39</v>
      </c>
      <c r="H137" s="138">
        <f t="shared" si="16"/>
        <v>296.73</v>
      </c>
    </row>
    <row r="138" spans="1:8" ht="25.5" x14ac:dyDescent="0.2">
      <c r="A138" s="131" t="s">
        <v>604</v>
      </c>
      <c r="B138" s="100">
        <v>92008</v>
      </c>
      <c r="C138" s="11" t="s">
        <v>561</v>
      </c>
      <c r="D138" s="8" t="s">
        <v>117</v>
      </c>
      <c r="E138" s="107">
        <v>23</v>
      </c>
      <c r="F138" s="107">
        <f>CPU!G871*1</f>
        <v>36.36</v>
      </c>
      <c r="G138" s="5">
        <f t="shared" si="15"/>
        <v>45.45</v>
      </c>
      <c r="H138" s="138">
        <f t="shared" si="16"/>
        <v>1045.3499999999999</v>
      </c>
    </row>
    <row r="139" spans="1:8" ht="25.5" x14ac:dyDescent="0.2">
      <c r="A139" s="131" t="s">
        <v>605</v>
      </c>
      <c r="B139" s="100">
        <v>92005</v>
      </c>
      <c r="C139" s="11" t="s">
        <v>562</v>
      </c>
      <c r="D139" s="8" t="s">
        <v>117</v>
      </c>
      <c r="E139" s="107">
        <v>7</v>
      </c>
      <c r="F139" s="107">
        <f>CPU!G875*1</f>
        <v>45.84</v>
      </c>
      <c r="G139" s="5">
        <f t="shared" si="15"/>
        <v>57.3</v>
      </c>
      <c r="H139" s="138">
        <f t="shared" si="16"/>
        <v>401.1</v>
      </c>
    </row>
    <row r="140" spans="1:8" ht="25.5" x14ac:dyDescent="0.2">
      <c r="A140" s="131" t="s">
        <v>606</v>
      </c>
      <c r="B140" s="100">
        <v>91992</v>
      </c>
      <c r="C140" s="11" t="s">
        <v>563</v>
      </c>
      <c r="D140" s="8" t="s">
        <v>117</v>
      </c>
      <c r="E140" s="107">
        <v>20</v>
      </c>
      <c r="F140" s="107">
        <f>CPU!G879*1</f>
        <v>32.49</v>
      </c>
      <c r="G140" s="5">
        <f t="shared" si="15"/>
        <v>40.61</v>
      </c>
      <c r="H140" s="138">
        <f t="shared" si="16"/>
        <v>812.2</v>
      </c>
    </row>
    <row r="141" spans="1:8" ht="25.5" x14ac:dyDescent="0.2">
      <c r="A141" s="131" t="s">
        <v>607</v>
      </c>
      <c r="B141" s="102" t="s">
        <v>779</v>
      </c>
      <c r="C141" s="103" t="s">
        <v>564</v>
      </c>
      <c r="D141" s="104" t="s">
        <v>549</v>
      </c>
      <c r="E141" s="106">
        <v>115</v>
      </c>
      <c r="F141" s="107">
        <f>CPU!G882*1</f>
        <v>8.59</v>
      </c>
      <c r="G141" s="5">
        <f t="shared" si="15"/>
        <v>10.74</v>
      </c>
      <c r="H141" s="138">
        <f t="shared" si="16"/>
        <v>1235.0999999999999</v>
      </c>
    </row>
    <row r="142" spans="1:8" ht="25.5" x14ac:dyDescent="0.2">
      <c r="A142" s="131" t="s">
        <v>608</v>
      </c>
      <c r="B142" s="102">
        <v>91936</v>
      </c>
      <c r="C142" s="103" t="s">
        <v>565</v>
      </c>
      <c r="D142" s="8" t="s">
        <v>117</v>
      </c>
      <c r="E142" s="106">
        <v>16</v>
      </c>
      <c r="F142" s="107">
        <f>CPU!G887*1</f>
        <v>10.45</v>
      </c>
      <c r="G142" s="5">
        <f t="shared" si="15"/>
        <v>13.06</v>
      </c>
      <c r="H142" s="138">
        <f t="shared" si="16"/>
        <v>208.96</v>
      </c>
    </row>
    <row r="143" spans="1:8" ht="25.5" x14ac:dyDescent="0.2">
      <c r="A143" s="131" t="s">
        <v>609</v>
      </c>
      <c r="B143" s="102">
        <v>91940</v>
      </c>
      <c r="C143" s="103" t="s">
        <v>566</v>
      </c>
      <c r="D143" s="8" t="s">
        <v>117</v>
      </c>
      <c r="E143" s="106">
        <v>7</v>
      </c>
      <c r="F143" s="107">
        <f>CPU!G893*1</f>
        <v>11.86</v>
      </c>
      <c r="G143" s="5">
        <f t="shared" si="15"/>
        <v>14.83</v>
      </c>
      <c r="H143" s="138">
        <f t="shared" si="16"/>
        <v>103.81</v>
      </c>
    </row>
    <row r="144" spans="1:8" ht="25.5" x14ac:dyDescent="0.2">
      <c r="A144" s="131" t="s">
        <v>610</v>
      </c>
      <c r="B144" s="102">
        <v>91941</v>
      </c>
      <c r="C144" s="103" t="s">
        <v>567</v>
      </c>
      <c r="D144" s="8" t="s">
        <v>117</v>
      </c>
      <c r="E144" s="106">
        <v>23</v>
      </c>
      <c r="F144" s="107">
        <f>CPU!G899*1</f>
        <v>8.02</v>
      </c>
      <c r="G144" s="5">
        <f t="shared" si="15"/>
        <v>10.029999999999999</v>
      </c>
      <c r="H144" s="138">
        <f t="shared" si="16"/>
        <v>230.69</v>
      </c>
    </row>
    <row r="145" spans="1:8" ht="25.5" x14ac:dyDescent="0.2">
      <c r="A145" s="131" t="s">
        <v>611</v>
      </c>
      <c r="B145" s="102">
        <v>91939</v>
      </c>
      <c r="C145" s="103" t="s">
        <v>568</v>
      </c>
      <c r="D145" s="8" t="s">
        <v>117</v>
      </c>
      <c r="E145" s="106">
        <v>20</v>
      </c>
      <c r="F145" s="107">
        <f>CPU!G905*1</f>
        <v>22.11</v>
      </c>
      <c r="G145" s="5">
        <f t="shared" si="15"/>
        <v>27.64</v>
      </c>
      <c r="H145" s="138">
        <f t="shared" si="16"/>
        <v>552.79999999999995</v>
      </c>
    </row>
    <row r="146" spans="1:8" ht="38.25" x14ac:dyDescent="0.2">
      <c r="A146" s="131" t="s">
        <v>612</v>
      </c>
      <c r="B146" s="102">
        <v>91854</v>
      </c>
      <c r="C146" s="103" t="s">
        <v>569</v>
      </c>
      <c r="D146" s="104" t="s">
        <v>549</v>
      </c>
      <c r="E146" s="106">
        <v>100</v>
      </c>
      <c r="F146" s="107">
        <f>CPU!G910*1</f>
        <v>7.06</v>
      </c>
      <c r="G146" s="5">
        <f t="shared" si="15"/>
        <v>8.83</v>
      </c>
      <c r="H146" s="138">
        <f t="shared" si="16"/>
        <v>883</v>
      </c>
    </row>
    <row r="147" spans="1:8" ht="38.25" x14ac:dyDescent="0.2">
      <c r="A147" s="131" t="s">
        <v>613</v>
      </c>
      <c r="B147" s="102">
        <v>91864</v>
      </c>
      <c r="C147" s="103" t="s">
        <v>570</v>
      </c>
      <c r="D147" s="104" t="s">
        <v>549</v>
      </c>
      <c r="E147" s="106">
        <v>50</v>
      </c>
      <c r="F147" s="107">
        <f>CPU!G916*1</f>
        <v>11.07</v>
      </c>
      <c r="G147" s="5">
        <f t="shared" si="15"/>
        <v>13.84</v>
      </c>
      <c r="H147" s="138">
        <f t="shared" si="16"/>
        <v>692</v>
      </c>
    </row>
    <row r="148" spans="1:8" ht="25.5" x14ac:dyDescent="0.2">
      <c r="A148" s="131" t="s">
        <v>614</v>
      </c>
      <c r="B148" s="102">
        <v>93008</v>
      </c>
      <c r="C148" s="103" t="s">
        <v>571</v>
      </c>
      <c r="D148" s="104" t="s">
        <v>549</v>
      </c>
      <c r="E148" s="106">
        <v>6</v>
      </c>
      <c r="F148" s="107">
        <f>CPU!G921*1</f>
        <v>12.04</v>
      </c>
      <c r="G148" s="5">
        <f t="shared" si="15"/>
        <v>15.05</v>
      </c>
      <c r="H148" s="138">
        <f t="shared" si="16"/>
        <v>90.3</v>
      </c>
    </row>
    <row r="149" spans="1:8" ht="25.5" x14ac:dyDescent="0.2">
      <c r="A149" s="131" t="s">
        <v>615</v>
      </c>
      <c r="B149" s="102">
        <v>93009</v>
      </c>
      <c r="C149" s="103" t="s">
        <v>572</v>
      </c>
      <c r="D149" s="104" t="s">
        <v>549</v>
      </c>
      <c r="E149" s="106">
        <v>12</v>
      </c>
      <c r="F149" s="107">
        <f>CPU!G926*1</f>
        <v>17.64</v>
      </c>
      <c r="G149" s="5">
        <f t="shared" si="15"/>
        <v>22.05</v>
      </c>
      <c r="H149" s="138">
        <f t="shared" si="16"/>
        <v>264.60000000000002</v>
      </c>
    </row>
    <row r="150" spans="1:8" ht="38.25" x14ac:dyDescent="0.2">
      <c r="A150" s="131" t="s">
        <v>616</v>
      </c>
      <c r="B150" s="102">
        <v>91875</v>
      </c>
      <c r="C150" s="103" t="s">
        <v>573</v>
      </c>
      <c r="D150" s="8" t="s">
        <v>117</v>
      </c>
      <c r="E150" s="106">
        <v>54</v>
      </c>
      <c r="F150" s="107">
        <f>CPU!G931*1</f>
        <v>5.01</v>
      </c>
      <c r="G150" s="5">
        <f t="shared" si="15"/>
        <v>6.26</v>
      </c>
      <c r="H150" s="138">
        <f t="shared" si="16"/>
        <v>338.04</v>
      </c>
    </row>
    <row r="151" spans="1:8" ht="25.5" x14ac:dyDescent="0.2">
      <c r="A151" s="131" t="s">
        <v>617</v>
      </c>
      <c r="B151" s="102">
        <v>91876</v>
      </c>
      <c r="C151" s="103" t="s">
        <v>574</v>
      </c>
      <c r="D151" s="8" t="s">
        <v>117</v>
      </c>
      <c r="E151" s="106">
        <v>12</v>
      </c>
      <c r="F151" s="107">
        <f>CPU!G936*1</f>
        <v>6.61</v>
      </c>
      <c r="G151" s="5">
        <f t="shared" si="15"/>
        <v>8.26</v>
      </c>
      <c r="H151" s="138">
        <f t="shared" si="16"/>
        <v>99.12</v>
      </c>
    </row>
    <row r="152" spans="1:8" ht="25.5" x14ac:dyDescent="0.2">
      <c r="A152" s="131" t="s">
        <v>618</v>
      </c>
      <c r="B152" s="102">
        <v>93013</v>
      </c>
      <c r="C152" s="103" t="s">
        <v>575</v>
      </c>
      <c r="D152" s="8" t="s">
        <v>117</v>
      </c>
      <c r="E152" s="106">
        <v>4</v>
      </c>
      <c r="F152" s="107">
        <f>CPU!G941*1</f>
        <v>11.37</v>
      </c>
      <c r="G152" s="5">
        <f t="shared" si="15"/>
        <v>14.21</v>
      </c>
      <c r="H152" s="138">
        <f t="shared" si="16"/>
        <v>56.84</v>
      </c>
    </row>
    <row r="153" spans="1:8" ht="25.5" x14ac:dyDescent="0.2">
      <c r="A153" s="131" t="s">
        <v>619</v>
      </c>
      <c r="B153" s="109" t="s">
        <v>643</v>
      </c>
      <c r="C153" s="103" t="s">
        <v>576</v>
      </c>
      <c r="D153" s="8" t="s">
        <v>117</v>
      </c>
      <c r="E153" s="106">
        <v>4</v>
      </c>
      <c r="F153" s="107">
        <f>CPU!G946*1</f>
        <v>13.97</v>
      </c>
      <c r="G153" s="5">
        <f t="shared" si="15"/>
        <v>17.46</v>
      </c>
      <c r="H153" s="138">
        <f t="shared" si="16"/>
        <v>69.84</v>
      </c>
    </row>
    <row r="154" spans="1:8" ht="38.25" x14ac:dyDescent="0.2">
      <c r="A154" s="131" t="s">
        <v>620</v>
      </c>
      <c r="B154" s="102">
        <v>91890</v>
      </c>
      <c r="C154" s="103" t="s">
        <v>577</v>
      </c>
      <c r="D154" s="8" t="s">
        <v>117</v>
      </c>
      <c r="E154" s="106">
        <v>27</v>
      </c>
      <c r="F154" s="107">
        <f>CPU!G951*1</f>
        <v>8.3000000000000007</v>
      </c>
      <c r="G154" s="5">
        <f t="shared" si="15"/>
        <v>10.38</v>
      </c>
      <c r="H154" s="138">
        <f t="shared" si="16"/>
        <v>280.26</v>
      </c>
    </row>
    <row r="155" spans="1:8" ht="38.25" x14ac:dyDescent="0.2">
      <c r="A155" s="131" t="s">
        <v>621</v>
      </c>
      <c r="B155" s="102">
        <v>91893</v>
      </c>
      <c r="C155" s="103" t="s">
        <v>578</v>
      </c>
      <c r="D155" s="8" t="s">
        <v>117</v>
      </c>
      <c r="E155" s="106">
        <v>6</v>
      </c>
      <c r="F155" s="107">
        <f>CPU!G956*1</f>
        <v>11.31</v>
      </c>
      <c r="G155" s="5">
        <f t="shared" si="15"/>
        <v>14.14</v>
      </c>
      <c r="H155" s="138">
        <f t="shared" si="16"/>
        <v>84.84</v>
      </c>
    </row>
    <row r="156" spans="1:8" ht="38.25" x14ac:dyDescent="0.2">
      <c r="A156" s="131" t="s">
        <v>622</v>
      </c>
      <c r="B156" s="102">
        <v>93018</v>
      </c>
      <c r="C156" s="103" t="s">
        <v>579</v>
      </c>
      <c r="D156" s="8" t="s">
        <v>117</v>
      </c>
      <c r="E156" s="106">
        <v>2</v>
      </c>
      <c r="F156" s="107">
        <f>CPU!G961*1</f>
        <v>17.37</v>
      </c>
      <c r="G156" s="5">
        <f t="shared" si="15"/>
        <v>21.71</v>
      </c>
      <c r="H156" s="138">
        <f t="shared" si="16"/>
        <v>43.42</v>
      </c>
    </row>
    <row r="157" spans="1:8" ht="38.25" x14ac:dyDescent="0.2">
      <c r="A157" s="131" t="s">
        <v>623</v>
      </c>
      <c r="B157" s="102">
        <v>93020</v>
      </c>
      <c r="C157" s="103" t="s">
        <v>580</v>
      </c>
      <c r="D157" s="8" t="s">
        <v>117</v>
      </c>
      <c r="E157" s="106">
        <v>2</v>
      </c>
      <c r="F157" s="107">
        <f>CPU!G966*1</f>
        <v>22.23</v>
      </c>
      <c r="G157" s="5">
        <f t="shared" si="15"/>
        <v>27.79</v>
      </c>
      <c r="H157" s="138">
        <f t="shared" si="16"/>
        <v>55.58</v>
      </c>
    </row>
    <row r="158" spans="1:8" ht="25.5" x14ac:dyDescent="0.2">
      <c r="A158" s="131" t="s">
        <v>624</v>
      </c>
      <c r="B158" s="102">
        <v>96986</v>
      </c>
      <c r="C158" s="103" t="s">
        <v>581</v>
      </c>
      <c r="D158" s="8" t="s">
        <v>117</v>
      </c>
      <c r="E158" s="106">
        <v>14</v>
      </c>
      <c r="F158" s="107">
        <f>CPU!G971*1</f>
        <v>129.58000000000001</v>
      </c>
      <c r="G158" s="5">
        <f t="shared" si="15"/>
        <v>161.97999999999999</v>
      </c>
      <c r="H158" s="138">
        <f t="shared" si="16"/>
        <v>2267.7199999999998</v>
      </c>
    </row>
    <row r="159" spans="1:8" ht="25.5" x14ac:dyDescent="0.2">
      <c r="A159" s="131" t="s">
        <v>625</v>
      </c>
      <c r="B159" s="102">
        <v>96973</v>
      </c>
      <c r="C159" s="103" t="s">
        <v>582</v>
      </c>
      <c r="D159" s="104" t="s">
        <v>549</v>
      </c>
      <c r="E159" s="106">
        <v>320</v>
      </c>
      <c r="F159" s="107">
        <f>CPU!G977*1</f>
        <v>41.58</v>
      </c>
      <c r="G159" s="5">
        <f t="shared" si="15"/>
        <v>51.98</v>
      </c>
      <c r="H159" s="138">
        <f t="shared" si="16"/>
        <v>16633.599999999999</v>
      </c>
    </row>
    <row r="160" spans="1:8" ht="25.5" x14ac:dyDescent="0.2">
      <c r="A160" s="131" t="s">
        <v>626</v>
      </c>
      <c r="B160" s="102">
        <v>96977</v>
      </c>
      <c r="C160" s="103" t="s">
        <v>583</v>
      </c>
      <c r="D160" s="104" t="s">
        <v>549</v>
      </c>
      <c r="E160" s="106">
        <v>165</v>
      </c>
      <c r="F160" s="107">
        <f>CPU!G982*1</f>
        <v>31.75</v>
      </c>
      <c r="G160" s="5">
        <f t="shared" si="15"/>
        <v>39.69</v>
      </c>
      <c r="H160" s="138">
        <f t="shared" si="16"/>
        <v>6548.85</v>
      </c>
    </row>
    <row r="161" spans="1:10" ht="25.5" x14ac:dyDescent="0.2">
      <c r="A161" s="131" t="s">
        <v>627</v>
      </c>
      <c r="B161" s="102">
        <v>98463</v>
      </c>
      <c r="C161" s="103" t="s">
        <v>584</v>
      </c>
      <c r="D161" s="8" t="s">
        <v>117</v>
      </c>
      <c r="E161" s="106">
        <v>50</v>
      </c>
      <c r="F161" s="107">
        <f>CPU!G988*1</f>
        <v>22.31</v>
      </c>
      <c r="G161" s="5">
        <f t="shared" si="15"/>
        <v>27.89</v>
      </c>
      <c r="H161" s="138">
        <f t="shared" si="16"/>
        <v>1394.5</v>
      </c>
    </row>
    <row r="162" spans="1:10" ht="38.25" x14ac:dyDescent="0.2">
      <c r="A162" s="131" t="s">
        <v>628</v>
      </c>
      <c r="B162" s="102">
        <v>97881</v>
      </c>
      <c r="C162" s="103" t="s">
        <v>585</v>
      </c>
      <c r="D162" s="8" t="s">
        <v>117</v>
      </c>
      <c r="E162" s="106">
        <v>14</v>
      </c>
      <c r="F162" s="107">
        <f>CPU!G995*1</f>
        <v>95.49</v>
      </c>
      <c r="G162" s="5">
        <f t="shared" si="15"/>
        <v>119.36</v>
      </c>
      <c r="H162" s="138">
        <f t="shared" si="16"/>
        <v>1671.04</v>
      </c>
    </row>
    <row r="163" spans="1:10" ht="51" x14ac:dyDescent="0.2">
      <c r="A163" s="131" t="s">
        <v>629</v>
      </c>
      <c r="B163" s="100">
        <v>97890</v>
      </c>
      <c r="C163" s="11" t="s">
        <v>586</v>
      </c>
      <c r="D163" s="8" t="s">
        <v>117</v>
      </c>
      <c r="E163" s="107">
        <v>1</v>
      </c>
      <c r="F163" s="107">
        <f>CPU!G1006*1</f>
        <v>771.77</v>
      </c>
      <c r="G163" s="5">
        <f t="shared" si="15"/>
        <v>964.71</v>
      </c>
      <c r="H163" s="138">
        <f t="shared" si="16"/>
        <v>964.71</v>
      </c>
    </row>
    <row r="164" spans="1:10" ht="38.25" x14ac:dyDescent="0.2">
      <c r="A164" s="131" t="s">
        <v>630</v>
      </c>
      <c r="B164" s="100">
        <v>93653</v>
      </c>
      <c r="C164" s="11" t="s">
        <v>587</v>
      </c>
      <c r="D164" s="8" t="s">
        <v>117</v>
      </c>
      <c r="E164" s="107">
        <v>2</v>
      </c>
      <c r="F164" s="107">
        <f>CPU!G1012*1</f>
        <v>9.2200000000000006</v>
      </c>
      <c r="G164" s="5">
        <f t="shared" si="15"/>
        <v>11.53</v>
      </c>
      <c r="H164" s="138">
        <f t="shared" si="16"/>
        <v>23.06</v>
      </c>
    </row>
    <row r="165" spans="1:10" ht="38.25" x14ac:dyDescent="0.2">
      <c r="A165" s="131" t="s">
        <v>631</v>
      </c>
      <c r="B165" s="100">
        <v>93654</v>
      </c>
      <c r="C165" s="11" t="s">
        <v>588</v>
      </c>
      <c r="D165" s="8" t="s">
        <v>117</v>
      </c>
      <c r="E165" s="107">
        <v>2</v>
      </c>
      <c r="F165" s="107">
        <f>CPU!G1018*1</f>
        <v>9.68</v>
      </c>
      <c r="G165" s="5">
        <f t="shared" si="15"/>
        <v>12.1</v>
      </c>
      <c r="H165" s="138">
        <f t="shared" si="16"/>
        <v>24.2</v>
      </c>
    </row>
    <row r="166" spans="1:10" ht="38.25" x14ac:dyDescent="0.2">
      <c r="A166" s="131" t="s">
        <v>632</v>
      </c>
      <c r="B166" s="100">
        <v>93655</v>
      </c>
      <c r="C166" s="11" t="s">
        <v>589</v>
      </c>
      <c r="D166" s="8" t="s">
        <v>117</v>
      </c>
      <c r="E166" s="107">
        <v>7</v>
      </c>
      <c r="F166" s="107">
        <f>CPU!G1024*1</f>
        <v>10.56</v>
      </c>
      <c r="G166" s="5">
        <f t="shared" si="15"/>
        <v>13.2</v>
      </c>
      <c r="H166" s="138">
        <f t="shared" si="16"/>
        <v>92.4</v>
      </c>
    </row>
    <row r="167" spans="1:10" ht="38.25" x14ac:dyDescent="0.2">
      <c r="A167" s="131" t="s">
        <v>633</v>
      </c>
      <c r="B167" s="100">
        <v>93656</v>
      </c>
      <c r="C167" s="11" t="s">
        <v>590</v>
      </c>
      <c r="D167" s="8" t="s">
        <v>117</v>
      </c>
      <c r="E167" s="107">
        <v>2</v>
      </c>
      <c r="F167" s="107">
        <f>CPU!G1030*1</f>
        <v>10.56</v>
      </c>
      <c r="G167" s="5">
        <f t="shared" si="15"/>
        <v>13.2</v>
      </c>
      <c r="H167" s="138">
        <f t="shared" si="16"/>
        <v>26.4</v>
      </c>
    </row>
    <row r="168" spans="1:10" ht="38.25" x14ac:dyDescent="0.2">
      <c r="A168" s="131" t="s">
        <v>634</v>
      </c>
      <c r="B168" s="100">
        <v>93662</v>
      </c>
      <c r="C168" s="11" t="s">
        <v>591</v>
      </c>
      <c r="D168" s="8" t="s">
        <v>117</v>
      </c>
      <c r="E168" s="107">
        <v>3</v>
      </c>
      <c r="F168" s="107">
        <f>CPU!G1036*1</f>
        <v>48.5</v>
      </c>
      <c r="G168" s="5">
        <f t="shared" si="15"/>
        <v>60.63</v>
      </c>
      <c r="H168" s="138">
        <f t="shared" si="16"/>
        <v>181.89</v>
      </c>
    </row>
    <row r="169" spans="1:10" ht="38.25" x14ac:dyDescent="0.2">
      <c r="A169" s="131" t="s">
        <v>635</v>
      </c>
      <c r="B169" s="100">
        <v>93663</v>
      </c>
      <c r="C169" s="11" t="s">
        <v>592</v>
      </c>
      <c r="D169" s="8" t="s">
        <v>117</v>
      </c>
      <c r="E169" s="107">
        <v>3</v>
      </c>
      <c r="F169" s="107">
        <f>CPU!G1042*1</f>
        <v>48.5</v>
      </c>
      <c r="G169" s="5">
        <f t="shared" si="15"/>
        <v>60.63</v>
      </c>
      <c r="H169" s="138">
        <f t="shared" si="16"/>
        <v>181.89</v>
      </c>
    </row>
    <row r="170" spans="1:10" ht="38.25" x14ac:dyDescent="0.2">
      <c r="A170" s="131" t="s">
        <v>636</v>
      </c>
      <c r="B170" s="100">
        <v>93664</v>
      </c>
      <c r="C170" s="11" t="s">
        <v>593</v>
      </c>
      <c r="D170" s="8" t="s">
        <v>117</v>
      </c>
      <c r="E170" s="107">
        <v>1</v>
      </c>
      <c r="F170" s="107">
        <f>CPU!G1048*1</f>
        <v>50.68</v>
      </c>
      <c r="G170" s="5">
        <f t="shared" si="15"/>
        <v>63.35</v>
      </c>
      <c r="H170" s="138">
        <f t="shared" si="16"/>
        <v>63.35</v>
      </c>
    </row>
    <row r="171" spans="1:10" ht="38.25" x14ac:dyDescent="0.2">
      <c r="A171" s="131" t="s">
        <v>637</v>
      </c>
      <c r="B171" s="100">
        <v>93672</v>
      </c>
      <c r="C171" s="11" t="s">
        <v>594</v>
      </c>
      <c r="D171" s="8" t="s">
        <v>117</v>
      </c>
      <c r="E171" s="107">
        <v>2</v>
      </c>
      <c r="F171" s="107">
        <f>CPU!G1054*1</f>
        <v>69.67</v>
      </c>
      <c r="G171" s="5">
        <f t="shared" si="15"/>
        <v>87.09</v>
      </c>
      <c r="H171" s="138">
        <f t="shared" si="16"/>
        <v>174.18</v>
      </c>
    </row>
    <row r="172" spans="1:10" ht="38.25" x14ac:dyDescent="0.2">
      <c r="A172" s="131" t="s">
        <v>638</v>
      </c>
      <c r="B172" s="139" t="s">
        <v>780</v>
      </c>
      <c r="C172" s="11" t="s">
        <v>595</v>
      </c>
      <c r="D172" s="8" t="s">
        <v>117</v>
      </c>
      <c r="E172" s="107">
        <v>2</v>
      </c>
      <c r="F172" s="107">
        <f>CPU!G1060*1</f>
        <v>79.680000000000007</v>
      </c>
      <c r="G172" s="5">
        <f t="shared" si="15"/>
        <v>99.6</v>
      </c>
      <c r="H172" s="138">
        <f t="shared" si="16"/>
        <v>199.2</v>
      </c>
    </row>
    <row r="173" spans="1:10" ht="38.25" x14ac:dyDescent="0.2">
      <c r="A173" s="131" t="s">
        <v>639</v>
      </c>
      <c r="B173" s="21" t="s">
        <v>781</v>
      </c>
      <c r="C173" s="11" t="s">
        <v>596</v>
      </c>
      <c r="D173" s="8" t="s">
        <v>117</v>
      </c>
      <c r="E173" s="107">
        <v>3</v>
      </c>
      <c r="F173" s="107">
        <f>CPU!G1066*1</f>
        <v>102.62</v>
      </c>
      <c r="G173" s="5">
        <f t="shared" si="15"/>
        <v>128.28</v>
      </c>
      <c r="H173" s="138">
        <f t="shared" si="16"/>
        <v>384.84</v>
      </c>
    </row>
    <row r="174" spans="1:10" ht="63.75" x14ac:dyDescent="0.2">
      <c r="A174" s="131" t="s">
        <v>640</v>
      </c>
      <c r="B174" s="100">
        <v>101875</v>
      </c>
      <c r="C174" s="11" t="s">
        <v>597</v>
      </c>
      <c r="D174" s="8" t="s">
        <v>117</v>
      </c>
      <c r="E174" s="107">
        <v>2</v>
      </c>
      <c r="F174" s="107">
        <f>CPU!G1072*1</f>
        <v>329.44</v>
      </c>
      <c r="G174" s="5">
        <f t="shared" si="15"/>
        <v>411.8</v>
      </c>
      <c r="H174" s="138">
        <f t="shared" si="16"/>
        <v>823.6</v>
      </c>
    </row>
    <row r="175" spans="1:10" x14ac:dyDescent="0.2">
      <c r="A175" s="131" t="s">
        <v>641</v>
      </c>
      <c r="B175" s="100" t="s">
        <v>782</v>
      </c>
      <c r="C175" s="11" t="s">
        <v>598</v>
      </c>
      <c r="D175" s="8" t="s">
        <v>117</v>
      </c>
      <c r="E175" s="107">
        <v>1</v>
      </c>
      <c r="F175" s="107">
        <f>CPU!G1075*1</f>
        <v>4500</v>
      </c>
      <c r="G175" s="5">
        <f t="shared" si="15"/>
        <v>5625</v>
      </c>
      <c r="H175" s="138">
        <f t="shared" si="16"/>
        <v>5625</v>
      </c>
    </row>
    <row r="176" spans="1:10" x14ac:dyDescent="0.2">
      <c r="A176" s="374" t="s">
        <v>20</v>
      </c>
      <c r="B176" s="375"/>
      <c r="C176" s="375"/>
      <c r="D176" s="375"/>
      <c r="E176" s="375"/>
      <c r="F176" s="375"/>
      <c r="G176" s="375"/>
      <c r="H176" s="135">
        <f>SUM(H127:H175)</f>
        <v>96532.039999999979</v>
      </c>
      <c r="J176" s="17"/>
    </row>
    <row r="177" spans="1:8" x14ac:dyDescent="0.2">
      <c r="A177" s="133" t="s">
        <v>695</v>
      </c>
      <c r="B177" s="128"/>
      <c r="C177" s="129" t="s">
        <v>741</v>
      </c>
      <c r="D177" s="130"/>
      <c r="E177" s="130"/>
      <c r="F177" s="130"/>
      <c r="G177" s="130"/>
      <c r="H177" s="140"/>
    </row>
    <row r="178" spans="1:8" ht="25.5" x14ac:dyDescent="0.2">
      <c r="A178" s="131" t="s">
        <v>130</v>
      </c>
      <c r="B178" s="100">
        <v>101909</v>
      </c>
      <c r="C178" s="11" t="s">
        <v>644</v>
      </c>
      <c r="D178" s="8" t="s">
        <v>117</v>
      </c>
      <c r="E178" s="101">
        <v>6</v>
      </c>
      <c r="F178" s="262">
        <f>CPU!G1081*1</f>
        <v>207.39</v>
      </c>
      <c r="G178" s="5">
        <f t="shared" ref="G178:G184" si="17">ROUND(F178*1.25,2)</f>
        <v>259.24</v>
      </c>
      <c r="H178" s="136">
        <f t="shared" ref="H178:H184" si="18">ROUND(E178*G178,2)</f>
        <v>1555.44</v>
      </c>
    </row>
    <row r="179" spans="1:8" x14ac:dyDescent="0.2">
      <c r="A179" s="131" t="s">
        <v>131</v>
      </c>
      <c r="B179" s="100">
        <v>37560</v>
      </c>
      <c r="C179" s="11" t="s">
        <v>645</v>
      </c>
      <c r="D179" s="8" t="s">
        <v>117</v>
      </c>
      <c r="E179" s="101">
        <v>2</v>
      </c>
      <c r="F179" s="262">
        <f>CPU!G1084*1</f>
        <v>34.450000000000003</v>
      </c>
      <c r="G179" s="5">
        <f t="shared" si="17"/>
        <v>43.06</v>
      </c>
      <c r="H179" s="136">
        <f t="shared" si="18"/>
        <v>86.12</v>
      </c>
    </row>
    <row r="180" spans="1:8" x14ac:dyDescent="0.2">
      <c r="A180" s="131" t="s">
        <v>132</v>
      </c>
      <c r="B180" s="100">
        <v>37559</v>
      </c>
      <c r="C180" s="11" t="s">
        <v>646</v>
      </c>
      <c r="D180" s="8" t="s">
        <v>117</v>
      </c>
      <c r="E180" s="101">
        <v>2</v>
      </c>
      <c r="F180" s="262">
        <f>CPU!G1087*1</f>
        <v>24.83</v>
      </c>
      <c r="G180" s="5">
        <f t="shared" si="17"/>
        <v>31.04</v>
      </c>
      <c r="H180" s="136">
        <f t="shared" si="18"/>
        <v>62.08</v>
      </c>
    </row>
    <row r="181" spans="1:8" x14ac:dyDescent="0.2">
      <c r="A181" s="131" t="s">
        <v>133</v>
      </c>
      <c r="B181" s="100">
        <v>37559</v>
      </c>
      <c r="C181" s="11" t="s">
        <v>647</v>
      </c>
      <c r="D181" s="8" t="s">
        <v>117</v>
      </c>
      <c r="E181" s="101">
        <v>2</v>
      </c>
      <c r="F181" s="262">
        <f>CPU!G1090*1</f>
        <v>24.83</v>
      </c>
      <c r="G181" s="5">
        <f t="shared" si="17"/>
        <v>31.04</v>
      </c>
      <c r="H181" s="136">
        <f t="shared" si="18"/>
        <v>62.08</v>
      </c>
    </row>
    <row r="182" spans="1:8" x14ac:dyDescent="0.2">
      <c r="A182" s="131" t="s">
        <v>134</v>
      </c>
      <c r="B182" s="100">
        <v>37559</v>
      </c>
      <c r="C182" s="11" t="s">
        <v>648</v>
      </c>
      <c r="D182" s="8" t="s">
        <v>117</v>
      </c>
      <c r="E182" s="101">
        <v>1</v>
      </c>
      <c r="F182" s="262">
        <f>CPU!G1093*1</f>
        <v>24.83</v>
      </c>
      <c r="G182" s="5">
        <f t="shared" si="17"/>
        <v>31.04</v>
      </c>
      <c r="H182" s="136">
        <f t="shared" si="18"/>
        <v>31.04</v>
      </c>
    </row>
    <row r="183" spans="1:8" x14ac:dyDescent="0.2">
      <c r="A183" s="131" t="s">
        <v>696</v>
      </c>
      <c r="B183" s="100">
        <v>37556</v>
      </c>
      <c r="C183" s="11" t="s">
        <v>649</v>
      </c>
      <c r="D183" s="8" t="s">
        <v>117</v>
      </c>
      <c r="E183" s="101">
        <v>6</v>
      </c>
      <c r="F183" s="262">
        <f>CPU!G1096*1</f>
        <v>20.239999999999998</v>
      </c>
      <c r="G183" s="5">
        <f t="shared" si="17"/>
        <v>25.3</v>
      </c>
      <c r="H183" s="136">
        <f t="shared" si="18"/>
        <v>151.80000000000001</v>
      </c>
    </row>
    <row r="184" spans="1:8" ht="25.5" x14ac:dyDescent="0.2">
      <c r="A184" s="131" t="s">
        <v>697</v>
      </c>
      <c r="B184" s="102">
        <v>97599</v>
      </c>
      <c r="C184" s="103" t="s">
        <v>650</v>
      </c>
      <c r="D184" s="8" t="s">
        <v>117</v>
      </c>
      <c r="E184" s="105">
        <v>9</v>
      </c>
      <c r="F184" s="262">
        <f>CPU!G1101*1</f>
        <v>27.74</v>
      </c>
      <c r="G184" s="5">
        <f t="shared" si="17"/>
        <v>34.68</v>
      </c>
      <c r="H184" s="136">
        <f t="shared" si="18"/>
        <v>312.12</v>
      </c>
    </row>
    <row r="185" spans="1:8" x14ac:dyDescent="0.2">
      <c r="A185" s="374" t="s">
        <v>20</v>
      </c>
      <c r="B185" s="375"/>
      <c r="C185" s="375"/>
      <c r="D185" s="375"/>
      <c r="E185" s="375"/>
      <c r="F185" s="375"/>
      <c r="G185" s="375"/>
      <c r="H185" s="135">
        <f>SUM(H178:H184)</f>
        <v>2260.6799999999998</v>
      </c>
    </row>
    <row r="186" spans="1:8" x14ac:dyDescent="0.2">
      <c r="A186" s="133" t="s">
        <v>651</v>
      </c>
      <c r="B186" s="127"/>
      <c r="C186" s="371" t="s">
        <v>135</v>
      </c>
      <c r="D186" s="372"/>
      <c r="E186" s="372"/>
      <c r="F186" s="372"/>
      <c r="G186" s="372"/>
      <c r="H186" s="373"/>
    </row>
    <row r="187" spans="1:8" ht="76.5" x14ac:dyDescent="0.2">
      <c r="A187" s="131" t="s">
        <v>136</v>
      </c>
      <c r="B187" s="8" t="s">
        <v>85</v>
      </c>
      <c r="C187" s="9" t="s">
        <v>86</v>
      </c>
      <c r="D187" s="8" t="s">
        <v>24</v>
      </c>
      <c r="E187" s="13">
        <v>1046.55</v>
      </c>
      <c r="F187" s="16">
        <f>CPU!G1109*1</f>
        <v>50.9</v>
      </c>
      <c r="G187" s="5">
        <f t="shared" ref="G187:G192" si="19">ROUND(F187*1.25,2)</f>
        <v>63.63</v>
      </c>
      <c r="H187" s="136">
        <f t="shared" ref="H187:H192" si="20">ROUND(E187*G187,2)</f>
        <v>66591.98</v>
      </c>
    </row>
    <row r="188" spans="1:8" ht="51" x14ac:dyDescent="0.2">
      <c r="A188" s="131" t="s">
        <v>137</v>
      </c>
      <c r="B188" s="8" t="s">
        <v>87</v>
      </c>
      <c r="C188" s="9" t="s">
        <v>88</v>
      </c>
      <c r="D188" s="8" t="s">
        <v>24</v>
      </c>
      <c r="E188" s="13">
        <v>2093.1</v>
      </c>
      <c r="F188" s="16">
        <f>CPU!G1114*1</f>
        <v>4.26</v>
      </c>
      <c r="G188" s="5">
        <f t="shared" si="19"/>
        <v>5.33</v>
      </c>
      <c r="H188" s="136">
        <f t="shared" si="20"/>
        <v>11156.22</v>
      </c>
    </row>
    <row r="189" spans="1:8" ht="63.75" x14ac:dyDescent="0.2">
      <c r="A189" s="131" t="s">
        <v>138</v>
      </c>
      <c r="B189" s="19" t="s">
        <v>89</v>
      </c>
      <c r="C189" s="20" t="s">
        <v>90</v>
      </c>
      <c r="D189" s="19" t="s">
        <v>24</v>
      </c>
      <c r="E189" s="13">
        <v>1719.35</v>
      </c>
      <c r="F189" s="16">
        <f>CPU!G1119*1</f>
        <v>40.47</v>
      </c>
      <c r="G189" s="5">
        <f t="shared" si="19"/>
        <v>50.59</v>
      </c>
      <c r="H189" s="136">
        <f t="shared" si="20"/>
        <v>86981.92</v>
      </c>
    </row>
    <row r="190" spans="1:8" ht="89.25" x14ac:dyDescent="0.2">
      <c r="A190" s="131" t="s">
        <v>145</v>
      </c>
      <c r="B190" s="8" t="s">
        <v>139</v>
      </c>
      <c r="C190" s="9" t="s">
        <v>140</v>
      </c>
      <c r="D190" s="8" t="s">
        <v>24</v>
      </c>
      <c r="E190" s="13">
        <v>369.04</v>
      </c>
      <c r="F190" s="16">
        <f>CPU!G1124*1</f>
        <v>35.799999999999997</v>
      </c>
      <c r="G190" s="5">
        <f t="shared" si="19"/>
        <v>44.75</v>
      </c>
      <c r="H190" s="136">
        <f t="shared" si="20"/>
        <v>16514.54</v>
      </c>
    </row>
    <row r="191" spans="1:8" ht="63.75" x14ac:dyDescent="0.2">
      <c r="A191" s="131" t="s">
        <v>146</v>
      </c>
      <c r="B191" s="8" t="s">
        <v>141</v>
      </c>
      <c r="C191" s="9" t="s">
        <v>142</v>
      </c>
      <c r="D191" s="8" t="s">
        <v>24</v>
      </c>
      <c r="E191" s="13">
        <v>369.04</v>
      </c>
      <c r="F191" s="16">
        <f>CPU!G1131*1</f>
        <v>62.81</v>
      </c>
      <c r="G191" s="5">
        <f t="shared" si="19"/>
        <v>78.510000000000005</v>
      </c>
      <c r="H191" s="136">
        <f t="shared" si="20"/>
        <v>28973.33</v>
      </c>
    </row>
    <row r="192" spans="1:8" ht="51" x14ac:dyDescent="0.2">
      <c r="A192" s="131" t="s">
        <v>147</v>
      </c>
      <c r="B192" s="8" t="s">
        <v>500</v>
      </c>
      <c r="C192" s="9" t="s">
        <v>501</v>
      </c>
      <c r="D192" s="8" t="s">
        <v>24</v>
      </c>
      <c r="E192" s="13">
        <v>294.60000000000002</v>
      </c>
      <c r="F192" s="16">
        <f>CPU!G1137*1</f>
        <v>165.66</v>
      </c>
      <c r="G192" s="5">
        <f t="shared" si="19"/>
        <v>207.08</v>
      </c>
      <c r="H192" s="136">
        <f t="shared" si="20"/>
        <v>61005.77</v>
      </c>
    </row>
    <row r="193" spans="1:9" x14ac:dyDescent="0.2">
      <c r="A193" s="374" t="s">
        <v>20</v>
      </c>
      <c r="B193" s="375"/>
      <c r="C193" s="375"/>
      <c r="D193" s="375"/>
      <c r="E193" s="375"/>
      <c r="F193" s="375"/>
      <c r="G193" s="375"/>
      <c r="H193" s="135">
        <f>SUM(H187:H192)</f>
        <v>271223.76</v>
      </c>
    </row>
    <row r="194" spans="1:9" x14ac:dyDescent="0.2">
      <c r="A194" s="133" t="s">
        <v>737</v>
      </c>
      <c r="B194" s="127"/>
      <c r="C194" s="371" t="s">
        <v>148</v>
      </c>
      <c r="D194" s="372"/>
      <c r="E194" s="372"/>
      <c r="F194" s="372"/>
      <c r="G194" s="372"/>
      <c r="H194" s="373"/>
    </row>
    <row r="195" spans="1:9" ht="51" x14ac:dyDescent="0.2">
      <c r="A195" s="131" t="s">
        <v>149</v>
      </c>
      <c r="B195" s="8" t="s">
        <v>192</v>
      </c>
      <c r="C195" s="9" t="s">
        <v>193</v>
      </c>
      <c r="D195" s="8" t="s">
        <v>24</v>
      </c>
      <c r="E195" s="358">
        <v>642.04</v>
      </c>
      <c r="F195" s="16">
        <f>CPU!G1145*1</f>
        <v>31.6</v>
      </c>
      <c r="G195" s="5">
        <f t="shared" ref="G195:G200" si="21">ROUND(F195*1.25,2)</f>
        <v>39.5</v>
      </c>
      <c r="H195" s="136">
        <f t="shared" ref="H195:H200" si="22">ROUND(E195*G195,2)</f>
        <v>25360.58</v>
      </c>
    </row>
    <row r="196" spans="1:9" ht="51" x14ac:dyDescent="0.2">
      <c r="A196" s="131" t="s">
        <v>151</v>
      </c>
      <c r="B196" s="8" t="s">
        <v>200</v>
      </c>
      <c r="C196" s="9" t="s">
        <v>201</v>
      </c>
      <c r="D196" s="8" t="s">
        <v>24</v>
      </c>
      <c r="E196" s="358">
        <v>76.67</v>
      </c>
      <c r="F196" s="16">
        <f>CPU!G1154*1</f>
        <v>103.11</v>
      </c>
      <c r="G196" s="5">
        <f t="shared" si="21"/>
        <v>128.88999999999999</v>
      </c>
      <c r="H196" s="136">
        <f t="shared" si="22"/>
        <v>9882</v>
      </c>
    </row>
    <row r="197" spans="1:9" ht="63.75" x14ac:dyDescent="0.2">
      <c r="A197" s="131" t="s">
        <v>502</v>
      </c>
      <c r="B197" s="8" t="s">
        <v>194</v>
      </c>
      <c r="C197" s="9" t="s">
        <v>195</v>
      </c>
      <c r="D197" s="31" t="s">
        <v>53</v>
      </c>
      <c r="E197" s="358">
        <v>104.54</v>
      </c>
      <c r="F197" s="16">
        <f>CPU!G1161*1</f>
        <v>16.47</v>
      </c>
      <c r="G197" s="5">
        <f t="shared" si="21"/>
        <v>20.59</v>
      </c>
      <c r="H197" s="136">
        <f t="shared" si="22"/>
        <v>2152.48</v>
      </c>
    </row>
    <row r="198" spans="1:9" ht="63.75" x14ac:dyDescent="0.2">
      <c r="A198" s="131" t="s">
        <v>503</v>
      </c>
      <c r="B198" s="8" t="s">
        <v>196</v>
      </c>
      <c r="C198" s="9" t="s">
        <v>197</v>
      </c>
      <c r="D198" s="8" t="s">
        <v>53</v>
      </c>
      <c r="E198" s="358">
        <v>287.08999999999997</v>
      </c>
      <c r="F198" s="16">
        <f>CPU!G1168*1</f>
        <v>12.65</v>
      </c>
      <c r="G198" s="5">
        <f t="shared" si="21"/>
        <v>15.81</v>
      </c>
      <c r="H198" s="136">
        <f t="shared" si="22"/>
        <v>4538.8900000000003</v>
      </c>
    </row>
    <row r="199" spans="1:9" ht="63.75" x14ac:dyDescent="0.2">
      <c r="A199" s="131" t="s">
        <v>504</v>
      </c>
      <c r="B199" s="8" t="s">
        <v>198</v>
      </c>
      <c r="C199" s="9" t="s">
        <v>199</v>
      </c>
      <c r="D199" s="8" t="s">
        <v>53</v>
      </c>
      <c r="E199" s="358">
        <v>2164.62</v>
      </c>
      <c r="F199" s="16">
        <f>CPU!G1175*1</f>
        <v>13.91</v>
      </c>
      <c r="G199" s="5">
        <f t="shared" si="21"/>
        <v>17.39</v>
      </c>
      <c r="H199" s="136">
        <f t="shared" si="22"/>
        <v>37642.74</v>
      </c>
    </row>
    <row r="200" spans="1:9" ht="63.75" x14ac:dyDescent="0.2">
      <c r="A200" s="131" t="s">
        <v>505</v>
      </c>
      <c r="B200" s="10" t="s">
        <v>204</v>
      </c>
      <c r="C200" s="9" t="s">
        <v>205</v>
      </c>
      <c r="D200" s="10" t="s">
        <v>46</v>
      </c>
      <c r="E200" s="358">
        <v>50.99</v>
      </c>
      <c r="F200" s="16">
        <f>CPU!G1183*1</f>
        <v>720.47</v>
      </c>
      <c r="G200" s="5">
        <f t="shared" si="21"/>
        <v>900.59</v>
      </c>
      <c r="H200" s="136">
        <f t="shared" si="22"/>
        <v>45921.08</v>
      </c>
    </row>
    <row r="201" spans="1:9" x14ac:dyDescent="0.2">
      <c r="A201" s="374" t="s">
        <v>20</v>
      </c>
      <c r="B201" s="375"/>
      <c r="C201" s="375"/>
      <c r="D201" s="375"/>
      <c r="E201" s="375"/>
      <c r="F201" s="375"/>
      <c r="G201" s="375"/>
      <c r="H201" s="135">
        <f>SUM(H195:H200)</f>
        <v>125497.77</v>
      </c>
      <c r="I201" s="17"/>
    </row>
    <row r="202" spans="1:9" x14ac:dyDescent="0.2">
      <c r="A202" s="133" t="s">
        <v>738</v>
      </c>
      <c r="B202" s="127"/>
      <c r="C202" s="371" t="s">
        <v>150</v>
      </c>
      <c r="D202" s="372"/>
      <c r="E202" s="372"/>
      <c r="F202" s="372"/>
      <c r="G202" s="372"/>
      <c r="H202" s="373"/>
    </row>
    <row r="203" spans="1:9" ht="51" x14ac:dyDescent="0.2">
      <c r="A203" s="131" t="s">
        <v>382</v>
      </c>
      <c r="B203" s="8" t="s">
        <v>380</v>
      </c>
      <c r="C203" s="9" t="s">
        <v>381</v>
      </c>
      <c r="D203" s="8" t="s">
        <v>24</v>
      </c>
      <c r="E203" s="13">
        <v>33.81</v>
      </c>
      <c r="F203" s="16">
        <f>CPU!G1191*1</f>
        <v>388.73</v>
      </c>
      <c r="G203" s="5">
        <f t="shared" ref="G203:G205" si="23">ROUND(F203*1.25,2)</f>
        <v>485.91</v>
      </c>
      <c r="H203" s="136">
        <f>ROUND(E203*G203,2)</f>
        <v>16428.62</v>
      </c>
    </row>
    <row r="204" spans="1:9" ht="38.25" x14ac:dyDescent="0.2">
      <c r="A204" s="131" t="s">
        <v>383</v>
      </c>
      <c r="B204" s="21">
        <v>615</v>
      </c>
      <c r="C204" s="22" t="s">
        <v>2661</v>
      </c>
      <c r="D204" s="21" t="s">
        <v>94</v>
      </c>
      <c r="E204" s="13">
        <v>32.880000000000003</v>
      </c>
      <c r="F204" s="16">
        <f>CPU!G1194*1</f>
        <v>440.9</v>
      </c>
      <c r="G204" s="5">
        <f t="shared" si="23"/>
        <v>551.13</v>
      </c>
      <c r="H204" s="136">
        <f>ROUND(E204*G204,2)</f>
        <v>18121.150000000001</v>
      </c>
    </row>
    <row r="205" spans="1:9" ht="25.5" x14ac:dyDescent="0.2">
      <c r="A205" s="131" t="s">
        <v>723</v>
      </c>
      <c r="B205" s="8" t="s">
        <v>721</v>
      </c>
      <c r="C205" s="9" t="s">
        <v>722</v>
      </c>
      <c r="D205" s="21" t="s">
        <v>94</v>
      </c>
      <c r="E205" s="13">
        <v>7.5</v>
      </c>
      <c r="F205" s="16">
        <f>CPU!G1200*1</f>
        <v>408.51</v>
      </c>
      <c r="G205" s="5">
        <f t="shared" si="23"/>
        <v>510.64</v>
      </c>
      <c r="H205" s="136">
        <f>ROUND(E205*G205,2)</f>
        <v>3829.8</v>
      </c>
    </row>
    <row r="206" spans="1:9" x14ac:dyDescent="0.2">
      <c r="A206" s="374" t="s">
        <v>20</v>
      </c>
      <c r="B206" s="375"/>
      <c r="C206" s="375"/>
      <c r="D206" s="375"/>
      <c r="E206" s="375"/>
      <c r="F206" s="375"/>
      <c r="G206" s="375"/>
      <c r="H206" s="135">
        <f>SUM(H203:H205)</f>
        <v>38379.570000000007</v>
      </c>
    </row>
    <row r="207" spans="1:9" x14ac:dyDescent="0.2">
      <c r="A207" s="133" t="s">
        <v>749</v>
      </c>
      <c r="B207" s="127"/>
      <c r="C207" s="371" t="s">
        <v>750</v>
      </c>
      <c r="D207" s="372"/>
      <c r="E207" s="372"/>
      <c r="F207" s="372"/>
      <c r="G207" s="372"/>
      <c r="H207" s="373"/>
    </row>
    <row r="208" spans="1:9" ht="25.5" x14ac:dyDescent="0.2">
      <c r="A208" s="131" t="s">
        <v>754</v>
      </c>
      <c r="B208" s="8" t="s">
        <v>390</v>
      </c>
      <c r="C208" s="9" t="s">
        <v>391</v>
      </c>
      <c r="D208" s="8" t="s">
        <v>24</v>
      </c>
      <c r="E208" s="13">
        <v>2308.5500000000002</v>
      </c>
      <c r="F208" s="16">
        <f>CPU!G1205*1</f>
        <v>2.15</v>
      </c>
      <c r="G208" s="5">
        <f t="shared" ref="G208:G210" si="24">ROUND(F208*1.25,2)</f>
        <v>2.69</v>
      </c>
      <c r="H208" s="136">
        <f t="shared" ref="H208:H210" si="25">ROUND(E208*G208,2)</f>
        <v>6210</v>
      </c>
    </row>
    <row r="209" spans="1:8" ht="25.5" x14ac:dyDescent="0.2">
      <c r="A209" s="131" t="s">
        <v>755</v>
      </c>
      <c r="B209" s="8" t="s">
        <v>392</v>
      </c>
      <c r="C209" s="9" t="s">
        <v>393</v>
      </c>
      <c r="D209" s="8" t="s">
        <v>24</v>
      </c>
      <c r="E209" s="13">
        <v>2308.5500000000002</v>
      </c>
      <c r="F209" s="16">
        <f>CPU!G1211*1</f>
        <v>11.33</v>
      </c>
      <c r="G209" s="5">
        <f t="shared" si="24"/>
        <v>14.16</v>
      </c>
      <c r="H209" s="136">
        <f t="shared" si="25"/>
        <v>32689.07</v>
      </c>
    </row>
    <row r="210" spans="1:8" ht="38.25" x14ac:dyDescent="0.2">
      <c r="A210" s="131" t="s">
        <v>756</v>
      </c>
      <c r="B210" s="8" t="s">
        <v>751</v>
      </c>
      <c r="C210" s="9" t="s">
        <v>752</v>
      </c>
      <c r="D210" s="8" t="s">
        <v>24</v>
      </c>
      <c r="E210" s="13">
        <v>2308.5500000000002</v>
      </c>
      <c r="F210" s="16">
        <f>CPU!G1216*1</f>
        <v>13.21</v>
      </c>
      <c r="G210" s="5">
        <f t="shared" si="24"/>
        <v>16.510000000000002</v>
      </c>
      <c r="H210" s="136">
        <f t="shared" si="25"/>
        <v>38114.160000000003</v>
      </c>
    </row>
    <row r="211" spans="1:8" x14ac:dyDescent="0.2">
      <c r="A211" s="374" t="s">
        <v>20</v>
      </c>
      <c r="B211" s="375"/>
      <c r="C211" s="375"/>
      <c r="D211" s="375"/>
      <c r="E211" s="375"/>
      <c r="F211" s="375"/>
      <c r="G211" s="375"/>
      <c r="H211" s="135">
        <f>SUM(H208:H210)</f>
        <v>77013.23000000001</v>
      </c>
    </row>
    <row r="212" spans="1:8" x14ac:dyDescent="0.2">
      <c r="A212" s="133">
        <v>14</v>
      </c>
      <c r="B212" s="127"/>
      <c r="C212" s="371" t="s">
        <v>2103</v>
      </c>
      <c r="D212" s="372"/>
      <c r="E212" s="372"/>
      <c r="F212" s="372"/>
      <c r="G212" s="372"/>
      <c r="H212" s="373"/>
    </row>
    <row r="213" spans="1:8" ht="51" x14ac:dyDescent="0.2">
      <c r="A213" s="131" t="s">
        <v>757</v>
      </c>
      <c r="B213" s="264" t="s">
        <v>99</v>
      </c>
      <c r="C213" s="9" t="s">
        <v>2111</v>
      </c>
      <c r="D213" s="265" t="s">
        <v>24</v>
      </c>
      <c r="E213" s="13">
        <v>116.75</v>
      </c>
      <c r="F213" s="16">
        <f>CPU!G1224*1</f>
        <v>760.52</v>
      </c>
      <c r="G213" s="5">
        <f t="shared" ref="G213:G218" si="26">ROUND(F213*1.25,2)</f>
        <v>950.65</v>
      </c>
      <c r="H213" s="136">
        <f t="shared" ref="H213:H215" si="27">ROUND(E213*G213,2)</f>
        <v>110988.39</v>
      </c>
    </row>
    <row r="214" spans="1:8" ht="51" x14ac:dyDescent="0.2">
      <c r="A214" s="131" t="s">
        <v>2104</v>
      </c>
      <c r="B214" s="264" t="s">
        <v>99</v>
      </c>
      <c r="C214" s="9" t="s">
        <v>2112</v>
      </c>
      <c r="D214" s="265" t="s">
        <v>46</v>
      </c>
      <c r="E214" s="13">
        <v>42.28</v>
      </c>
      <c r="F214" s="16">
        <f>CPU!G1232*1</f>
        <v>760.52</v>
      </c>
      <c r="G214" s="5">
        <f t="shared" si="26"/>
        <v>950.65</v>
      </c>
      <c r="H214" s="136">
        <f t="shared" si="27"/>
        <v>40193.480000000003</v>
      </c>
    </row>
    <row r="215" spans="1:8" x14ac:dyDescent="0.2">
      <c r="A215" s="362" t="s">
        <v>2105</v>
      </c>
      <c r="B215" s="109" t="s">
        <v>2109</v>
      </c>
      <c r="C215" s="267" t="s">
        <v>2110</v>
      </c>
      <c r="D215" s="8" t="s">
        <v>24</v>
      </c>
      <c r="E215" s="13">
        <v>2033.12</v>
      </c>
      <c r="F215" s="16">
        <f>CPU!G1237*1</f>
        <v>8.73</v>
      </c>
      <c r="G215" s="5">
        <f t="shared" si="26"/>
        <v>10.91</v>
      </c>
      <c r="H215" s="136">
        <f t="shared" si="27"/>
        <v>22181.34</v>
      </c>
    </row>
    <row r="216" spans="1:8" ht="25.5" x14ac:dyDescent="0.2">
      <c r="A216" s="131" t="s">
        <v>2106</v>
      </c>
      <c r="B216" s="8" t="s">
        <v>2113</v>
      </c>
      <c r="C216" s="9" t="s">
        <v>2114</v>
      </c>
      <c r="D216" s="8" t="s">
        <v>33</v>
      </c>
      <c r="E216" s="13">
        <v>153</v>
      </c>
      <c r="F216" s="16">
        <f>CPU!G1244*1</f>
        <v>145.19999999999999</v>
      </c>
      <c r="G216" s="5">
        <f t="shared" si="26"/>
        <v>181.5</v>
      </c>
      <c r="H216" s="136">
        <f t="shared" ref="H216" si="28">ROUND(E216*G216,2)</f>
        <v>27769.5</v>
      </c>
    </row>
    <row r="217" spans="1:8" ht="38.25" x14ac:dyDescent="0.2">
      <c r="A217" s="131" t="s">
        <v>2107</v>
      </c>
      <c r="B217" s="8" t="s">
        <v>2115</v>
      </c>
      <c r="C217" s="9" t="s">
        <v>2116</v>
      </c>
      <c r="D217" s="8" t="s">
        <v>117</v>
      </c>
      <c r="E217" s="13">
        <v>8</v>
      </c>
      <c r="F217" s="16">
        <f>CPU!G1249*1</f>
        <v>127.35</v>
      </c>
      <c r="G217" s="5">
        <f t="shared" si="26"/>
        <v>159.19</v>
      </c>
      <c r="H217" s="136">
        <f t="shared" ref="H217:H218" si="29">ROUND(E217*G217,2)</f>
        <v>1273.52</v>
      </c>
    </row>
    <row r="218" spans="1:8" ht="25.5" x14ac:dyDescent="0.2">
      <c r="A218" s="131" t="s">
        <v>2108</v>
      </c>
      <c r="B218" s="8" t="s">
        <v>2117</v>
      </c>
      <c r="C218" s="9" t="s">
        <v>2118</v>
      </c>
      <c r="D218" s="8" t="s">
        <v>117</v>
      </c>
      <c r="E218" s="13">
        <v>7</v>
      </c>
      <c r="F218" s="16">
        <f>CPU!G1256*1</f>
        <v>290.97000000000003</v>
      </c>
      <c r="G218" s="5">
        <f t="shared" si="26"/>
        <v>363.71</v>
      </c>
      <c r="H218" s="136">
        <f t="shared" si="29"/>
        <v>2545.9699999999998</v>
      </c>
    </row>
    <row r="219" spans="1:8" x14ac:dyDescent="0.2">
      <c r="A219" s="374" t="s">
        <v>20</v>
      </c>
      <c r="B219" s="375"/>
      <c r="C219" s="375"/>
      <c r="D219" s="375"/>
      <c r="E219" s="375"/>
      <c r="F219" s="375"/>
      <c r="G219" s="375"/>
      <c r="H219" s="135">
        <f>SUM(H213:H218)</f>
        <v>204952.19999999998</v>
      </c>
    </row>
    <row r="220" spans="1:8" x14ac:dyDescent="0.2">
      <c r="A220" s="133">
        <v>15</v>
      </c>
      <c r="B220" s="127"/>
      <c r="C220" s="371" t="s">
        <v>2119</v>
      </c>
      <c r="D220" s="372"/>
      <c r="E220" s="372"/>
      <c r="F220" s="372"/>
      <c r="G220" s="372"/>
      <c r="H220" s="373"/>
    </row>
    <row r="221" spans="1:8" ht="38.25" x14ac:dyDescent="0.2">
      <c r="A221" s="131" t="s">
        <v>2120</v>
      </c>
      <c r="B221" s="8" t="s">
        <v>912</v>
      </c>
      <c r="C221" s="9" t="s">
        <v>913</v>
      </c>
      <c r="D221" s="8" t="s">
        <v>46</v>
      </c>
      <c r="E221" s="13">
        <v>5.4</v>
      </c>
      <c r="F221" s="16">
        <f>CPU!G1259*1</f>
        <v>65.63</v>
      </c>
      <c r="G221" s="5">
        <f t="shared" ref="G221:G227" si="30">ROUND(F221*1.25,2)</f>
        <v>82.04</v>
      </c>
      <c r="H221" s="136">
        <f t="shared" ref="H221" si="31">ROUND(E221*G221,2)</f>
        <v>443.02</v>
      </c>
    </row>
    <row r="222" spans="1:8" ht="38.25" x14ac:dyDescent="0.2">
      <c r="A222" s="131" t="s">
        <v>2121</v>
      </c>
      <c r="B222" s="8" t="s">
        <v>2127</v>
      </c>
      <c r="C222" s="9" t="s">
        <v>2128</v>
      </c>
      <c r="D222" s="8" t="s">
        <v>33</v>
      </c>
      <c r="E222" s="13">
        <v>125.2</v>
      </c>
      <c r="F222" s="16">
        <f>CPU!G1269*1</f>
        <v>28.74</v>
      </c>
      <c r="G222" s="5">
        <f t="shared" si="30"/>
        <v>35.93</v>
      </c>
      <c r="H222" s="136">
        <f t="shared" ref="H222" si="32">ROUND(E222*G222,2)</f>
        <v>4498.4399999999996</v>
      </c>
    </row>
    <row r="223" spans="1:8" ht="25.5" x14ac:dyDescent="0.2">
      <c r="A223" s="131" t="s">
        <v>2122</v>
      </c>
      <c r="B223" s="8" t="s">
        <v>2129</v>
      </c>
      <c r="C223" s="9" t="s">
        <v>2130</v>
      </c>
      <c r="D223" s="8" t="s">
        <v>24</v>
      </c>
      <c r="E223" s="13">
        <v>18</v>
      </c>
      <c r="F223" s="16">
        <f>CPU!G1273*1</f>
        <v>7.26</v>
      </c>
      <c r="G223" s="5">
        <f t="shared" si="30"/>
        <v>9.08</v>
      </c>
      <c r="H223" s="136">
        <f t="shared" ref="H223" si="33">ROUND(E223*G223,2)</f>
        <v>163.44</v>
      </c>
    </row>
    <row r="224" spans="1:8" ht="25.5" x14ac:dyDescent="0.2">
      <c r="A224" s="131" t="s">
        <v>2123</v>
      </c>
      <c r="B224" s="21">
        <v>370</v>
      </c>
      <c r="C224" s="22" t="s">
        <v>1275</v>
      </c>
      <c r="D224" s="21" t="s">
        <v>2131</v>
      </c>
      <c r="E224" s="13">
        <v>190.94</v>
      </c>
      <c r="F224" s="16">
        <f>CPU!G1276*1</f>
        <v>52.5</v>
      </c>
      <c r="G224" s="5">
        <f t="shared" si="30"/>
        <v>65.63</v>
      </c>
      <c r="H224" s="136">
        <f t="shared" ref="H224" si="34">ROUND(E224*G224,2)</f>
        <v>12531.39</v>
      </c>
    </row>
    <row r="225" spans="1:13" ht="38.25" x14ac:dyDescent="0.2">
      <c r="A225" s="131" t="s">
        <v>2124</v>
      </c>
      <c r="B225" s="8" t="s">
        <v>2132</v>
      </c>
      <c r="C225" s="9" t="s">
        <v>2133</v>
      </c>
      <c r="D225" s="8" t="s">
        <v>46</v>
      </c>
      <c r="E225" s="13">
        <v>0.9</v>
      </c>
      <c r="F225" s="16">
        <f>CPU!G1283*1</f>
        <v>134.09</v>
      </c>
      <c r="G225" s="5">
        <f t="shared" si="30"/>
        <v>167.61</v>
      </c>
      <c r="H225" s="136">
        <f t="shared" ref="H225" si="35">ROUND(E225*G225,2)</f>
        <v>150.85</v>
      </c>
    </row>
    <row r="226" spans="1:13" ht="76.5" x14ac:dyDescent="0.2">
      <c r="A226" s="131" t="s">
        <v>2125</v>
      </c>
      <c r="B226" s="8">
        <v>102362</v>
      </c>
      <c r="C226" s="9" t="s">
        <v>92</v>
      </c>
      <c r="D226" s="8" t="s">
        <v>24</v>
      </c>
      <c r="E226" s="13">
        <v>187.8</v>
      </c>
      <c r="F226" s="16">
        <f>CPU!G1293*1</f>
        <v>163.44</v>
      </c>
      <c r="G226" s="5">
        <f t="shared" si="30"/>
        <v>204.3</v>
      </c>
      <c r="H226" s="136">
        <f t="shared" ref="H226" si="36">ROUND(E226*G226,2)</f>
        <v>38367.54</v>
      </c>
    </row>
    <row r="227" spans="1:13" ht="25.5" x14ac:dyDescent="0.2">
      <c r="A227" s="131" t="s">
        <v>2126</v>
      </c>
      <c r="B227" s="1" t="s">
        <v>2134</v>
      </c>
      <c r="C227" s="24" t="s">
        <v>2135</v>
      </c>
      <c r="D227" s="1" t="s">
        <v>83</v>
      </c>
      <c r="E227" s="13">
        <v>1</v>
      </c>
      <c r="F227" s="16">
        <f>CPU!G1296*0.985</f>
        <v>2477.2750000000001</v>
      </c>
      <c r="G227" s="5">
        <f t="shared" si="30"/>
        <v>3096.59</v>
      </c>
      <c r="H227" s="136">
        <f t="shared" ref="H227" si="37">ROUND(E227*G227,2)</f>
        <v>3096.59</v>
      </c>
    </row>
    <row r="228" spans="1:13" x14ac:dyDescent="0.2">
      <c r="A228" s="374" t="s">
        <v>20</v>
      </c>
      <c r="B228" s="375"/>
      <c r="C228" s="375"/>
      <c r="D228" s="375"/>
      <c r="E228" s="375"/>
      <c r="F228" s="375"/>
      <c r="G228" s="375"/>
      <c r="H228" s="135">
        <f>SUM(H221:H227)</f>
        <v>59251.26999999999</v>
      </c>
    </row>
    <row r="229" spans="1:13" x14ac:dyDescent="0.2">
      <c r="A229" s="133" t="s">
        <v>2136</v>
      </c>
      <c r="B229" s="127"/>
      <c r="C229" s="371" t="s">
        <v>739</v>
      </c>
      <c r="D229" s="372"/>
      <c r="E229" s="372"/>
      <c r="F229" s="372"/>
      <c r="G229" s="372"/>
      <c r="H229" s="373"/>
    </row>
    <row r="230" spans="1:13" x14ac:dyDescent="0.2">
      <c r="A230" s="131" t="s">
        <v>757</v>
      </c>
      <c r="B230" s="8" t="s">
        <v>783</v>
      </c>
      <c r="C230" s="9" t="s">
        <v>740</v>
      </c>
      <c r="D230" s="8" t="s">
        <v>24</v>
      </c>
      <c r="E230" s="12">
        <v>7404.43</v>
      </c>
      <c r="F230" s="16">
        <f>CPU!G1300*0.985</f>
        <v>2.5215999999999994</v>
      </c>
      <c r="G230" s="5">
        <f t="shared" ref="G230" si="38">ROUND(F230*1.25,2)</f>
        <v>3.15</v>
      </c>
      <c r="H230" s="136">
        <f>ROUND(E230*G230,2)</f>
        <v>23323.95</v>
      </c>
    </row>
    <row r="231" spans="1:13" x14ac:dyDescent="0.2">
      <c r="A231" s="374" t="s">
        <v>20</v>
      </c>
      <c r="B231" s="375"/>
      <c r="C231" s="375"/>
      <c r="D231" s="375"/>
      <c r="E231" s="375"/>
      <c r="F231" s="375"/>
      <c r="G231" s="375"/>
      <c r="H231" s="135">
        <f>SUM(H230:H230)</f>
        <v>23323.95</v>
      </c>
    </row>
    <row r="232" spans="1:13" ht="13.5" thickBot="1" x14ac:dyDescent="0.25">
      <c r="A232" s="376" t="s">
        <v>152</v>
      </c>
      <c r="B232" s="377"/>
      <c r="C232" s="377"/>
      <c r="D232" s="377"/>
      <c r="E232" s="377"/>
      <c r="F232" s="377"/>
      <c r="G232" s="378"/>
      <c r="H232" s="361">
        <f>(H23+H37+H48+H59+H66+H78+H125+H176+H185+H193+H201+H206+H211+H219+H228+H231)</f>
        <v>1941803.1199999999</v>
      </c>
    </row>
    <row r="235" spans="1:13" x14ac:dyDescent="0.2">
      <c r="H235" s="368"/>
      <c r="J235" s="369"/>
      <c r="K235" s="369"/>
      <c r="L235" s="369"/>
      <c r="M235" s="370"/>
    </row>
    <row r="236" spans="1:13" x14ac:dyDescent="0.2">
      <c r="J236" s="369"/>
      <c r="K236" s="369"/>
      <c r="L236" s="369"/>
    </row>
    <row r="238" spans="1:13" x14ac:dyDescent="0.2">
      <c r="H238" s="368"/>
      <c r="J238" s="369"/>
      <c r="K238" s="369"/>
      <c r="L238" s="369"/>
      <c r="M238" s="370"/>
    </row>
    <row r="240" spans="1:13" x14ac:dyDescent="0.2">
      <c r="J240" s="370"/>
      <c r="K240" s="370"/>
      <c r="L240" s="370"/>
      <c r="M240" s="370"/>
    </row>
  </sheetData>
  <mergeCells count="35">
    <mergeCell ref="G12:H12"/>
    <mergeCell ref="A13:H13"/>
    <mergeCell ref="A10:G10"/>
    <mergeCell ref="C229:H229"/>
    <mergeCell ref="A231:G231"/>
    <mergeCell ref="A125:G125"/>
    <mergeCell ref="C126:H126"/>
    <mergeCell ref="C60:H60"/>
    <mergeCell ref="A66:G66"/>
    <mergeCell ref="C67:H67"/>
    <mergeCell ref="A78:G78"/>
    <mergeCell ref="C79:H79"/>
    <mergeCell ref="A48:G48"/>
    <mergeCell ref="C49:H49"/>
    <mergeCell ref="A59:G59"/>
    <mergeCell ref="C15:H15"/>
    <mergeCell ref="A23:G23"/>
    <mergeCell ref="C24:H24"/>
    <mergeCell ref="C38:H38"/>
    <mergeCell ref="A37:G37"/>
    <mergeCell ref="A176:G176"/>
    <mergeCell ref="C186:H186"/>
    <mergeCell ref="A206:G206"/>
    <mergeCell ref="A232:G232"/>
    <mergeCell ref="A193:G193"/>
    <mergeCell ref="A185:G185"/>
    <mergeCell ref="C194:H194"/>
    <mergeCell ref="C202:H202"/>
    <mergeCell ref="A201:G201"/>
    <mergeCell ref="C207:H207"/>
    <mergeCell ref="A211:G211"/>
    <mergeCell ref="C212:H212"/>
    <mergeCell ref="A219:G219"/>
    <mergeCell ref="C220:H220"/>
    <mergeCell ref="A228:G228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00"/>
  <sheetViews>
    <sheetView view="pageBreakPreview" topLeftCell="B1" zoomScale="160" zoomScaleNormal="100" zoomScaleSheetLayoutView="160" workbookViewId="0">
      <selection activeCell="E4" sqref="E4"/>
    </sheetView>
  </sheetViews>
  <sheetFormatPr defaultRowHeight="12.75" x14ac:dyDescent="0.2"/>
  <cols>
    <col min="2" max="2" width="9.5" customWidth="1"/>
    <col min="3" max="3" width="54.33203125" customWidth="1"/>
    <col min="4" max="4" width="10.5" customWidth="1"/>
    <col min="5" max="5" width="15.6640625" customWidth="1"/>
    <col min="6" max="6" width="12.5" customWidth="1"/>
    <col min="7" max="7" width="16.5" customWidth="1"/>
  </cols>
  <sheetData>
    <row r="1" spans="2:8" ht="13.5" thickBot="1" x14ac:dyDescent="0.25"/>
    <row r="2" spans="2:8" x14ac:dyDescent="0.2">
      <c r="B2" s="201"/>
      <c r="C2" s="202"/>
      <c r="D2" s="202"/>
      <c r="E2" s="202"/>
      <c r="F2" s="198"/>
      <c r="G2" s="199"/>
    </row>
    <row r="3" spans="2:8" ht="18" x14ac:dyDescent="0.2">
      <c r="B3" s="204"/>
      <c r="C3" s="205"/>
      <c r="D3" s="359"/>
      <c r="E3" s="359"/>
      <c r="G3" s="276"/>
    </row>
    <row r="4" spans="2:8" ht="18" x14ac:dyDescent="0.2">
      <c r="B4" s="204"/>
      <c r="C4" s="205"/>
      <c r="D4" s="359"/>
      <c r="E4" s="359"/>
      <c r="G4" s="276"/>
    </row>
    <row r="5" spans="2:8" ht="18" x14ac:dyDescent="0.2">
      <c r="B5" s="204"/>
      <c r="C5" s="205"/>
      <c r="D5" s="359"/>
      <c r="E5" s="359"/>
      <c r="G5" s="276"/>
    </row>
    <row r="6" spans="2:8" x14ac:dyDescent="0.2">
      <c r="B6" s="204"/>
      <c r="C6" s="205"/>
      <c r="D6" s="205"/>
      <c r="E6" s="205"/>
      <c r="G6" s="276"/>
    </row>
    <row r="7" spans="2:8" ht="39.950000000000003" customHeight="1" x14ac:dyDescent="0.2">
      <c r="B7" s="421" t="s">
        <v>2226</v>
      </c>
      <c r="C7" s="422"/>
      <c r="D7" s="422"/>
      <c r="E7" s="422"/>
      <c r="F7" s="422"/>
      <c r="G7" s="423"/>
    </row>
    <row r="8" spans="2:8" ht="39.950000000000003" customHeight="1" x14ac:dyDescent="0.2">
      <c r="B8" s="421" t="s">
        <v>2227</v>
      </c>
      <c r="C8" s="422"/>
      <c r="D8" s="422"/>
      <c r="E8" s="422"/>
      <c r="F8" s="422"/>
      <c r="G8" s="423"/>
      <c r="H8" s="254"/>
    </row>
    <row r="9" spans="2:8" ht="39.950000000000003" customHeight="1" x14ac:dyDescent="0.2">
      <c r="B9" s="256" t="s">
        <v>2076</v>
      </c>
      <c r="C9" s="113"/>
      <c r="D9" s="114"/>
      <c r="E9" s="120" t="s">
        <v>725</v>
      </c>
      <c r="G9" s="276"/>
    </row>
    <row r="10" spans="2:8" ht="39.950000000000003" customHeight="1" x14ac:dyDescent="0.2">
      <c r="B10" s="424" t="s">
        <v>2229</v>
      </c>
      <c r="C10" s="425"/>
      <c r="D10" s="425"/>
      <c r="E10" s="426" t="s">
        <v>784</v>
      </c>
      <c r="F10" s="426"/>
      <c r="G10" s="427"/>
    </row>
    <row r="11" spans="2:8" ht="39.950000000000003" customHeight="1" x14ac:dyDescent="0.2">
      <c r="B11" s="277"/>
      <c r="C11" s="350" t="s">
        <v>2363</v>
      </c>
      <c r="D11" s="261"/>
      <c r="E11" s="261"/>
      <c r="F11" s="261"/>
      <c r="G11" s="278"/>
    </row>
    <row r="12" spans="2:8" ht="38.25" x14ac:dyDescent="0.2">
      <c r="B12" s="279" t="s">
        <v>209</v>
      </c>
      <c r="C12" s="71" t="s">
        <v>21</v>
      </c>
      <c r="D12" s="353" t="s">
        <v>24</v>
      </c>
      <c r="E12" s="392" t="s">
        <v>0</v>
      </c>
      <c r="F12" s="392"/>
      <c r="G12" s="393"/>
    </row>
    <row r="13" spans="2:8" ht="38.25" x14ac:dyDescent="0.2">
      <c r="B13" s="280">
        <v>4417</v>
      </c>
      <c r="C13" s="22" t="s">
        <v>443</v>
      </c>
      <c r="D13" s="21" t="s">
        <v>444</v>
      </c>
      <c r="E13" s="44">
        <v>1</v>
      </c>
      <c r="F13" s="235">
        <v>5.82</v>
      </c>
      <c r="G13" s="281">
        <f t="shared" ref="G13:G19" si="0">ROUND(E13*F13,2)</f>
        <v>5.82</v>
      </c>
    </row>
    <row r="14" spans="2:8" ht="25.5" x14ac:dyDescent="0.2">
      <c r="B14" s="280">
        <v>4491</v>
      </c>
      <c r="C14" s="22" t="s">
        <v>445</v>
      </c>
      <c r="D14" s="21" t="s">
        <v>444</v>
      </c>
      <c r="E14" s="44">
        <v>4</v>
      </c>
      <c r="F14" s="235">
        <v>7.59</v>
      </c>
      <c r="G14" s="281">
        <f t="shared" si="0"/>
        <v>30.36</v>
      </c>
    </row>
    <row r="15" spans="2:8" ht="38.25" x14ac:dyDescent="0.2">
      <c r="B15" s="280">
        <v>4813</v>
      </c>
      <c r="C15" s="22" t="s">
        <v>21</v>
      </c>
      <c r="D15" s="8" t="s">
        <v>24</v>
      </c>
      <c r="E15" s="44">
        <v>1</v>
      </c>
      <c r="F15" s="235">
        <v>225</v>
      </c>
      <c r="G15" s="281">
        <f t="shared" si="0"/>
        <v>225</v>
      </c>
    </row>
    <row r="16" spans="2:8" ht="25.5" x14ac:dyDescent="0.2">
      <c r="B16" s="280">
        <v>5075</v>
      </c>
      <c r="C16" s="22" t="s">
        <v>446</v>
      </c>
      <c r="D16" s="21" t="s">
        <v>433</v>
      </c>
      <c r="E16" s="44">
        <v>0.11</v>
      </c>
      <c r="F16" s="235">
        <v>15.58</v>
      </c>
      <c r="G16" s="281">
        <f t="shared" si="0"/>
        <v>1.71</v>
      </c>
    </row>
    <row r="17" spans="2:7" ht="25.5" x14ac:dyDescent="0.2">
      <c r="B17" s="282" t="s">
        <v>447</v>
      </c>
      <c r="C17" s="9" t="s">
        <v>448</v>
      </c>
      <c r="D17" s="8" t="s">
        <v>400</v>
      </c>
      <c r="E17" s="45" t="s">
        <v>407</v>
      </c>
      <c r="F17" s="235">
        <v>20.8</v>
      </c>
      <c r="G17" s="281">
        <f t="shared" si="0"/>
        <v>20.8</v>
      </c>
    </row>
    <row r="18" spans="2:7" x14ac:dyDescent="0.2">
      <c r="B18" s="282" t="s">
        <v>402</v>
      </c>
      <c r="C18" s="9" t="s">
        <v>403</v>
      </c>
      <c r="D18" s="8" t="s">
        <v>400</v>
      </c>
      <c r="E18" s="58">
        <v>2</v>
      </c>
      <c r="F18" s="236">
        <v>16.59</v>
      </c>
      <c r="G18" s="283">
        <f t="shared" si="0"/>
        <v>33.18</v>
      </c>
    </row>
    <row r="19" spans="2:7" ht="38.25" x14ac:dyDescent="0.2">
      <c r="B19" s="282" t="s">
        <v>450</v>
      </c>
      <c r="C19" s="9" t="s">
        <v>451</v>
      </c>
      <c r="D19" s="8" t="s">
        <v>46</v>
      </c>
      <c r="E19" s="58">
        <v>0.01</v>
      </c>
      <c r="F19" s="236">
        <v>365.98</v>
      </c>
      <c r="G19" s="283">
        <f t="shared" si="0"/>
        <v>3.66</v>
      </c>
    </row>
    <row r="20" spans="2:7" x14ac:dyDescent="0.2">
      <c r="B20" s="416" t="s">
        <v>410</v>
      </c>
      <c r="C20" s="417"/>
      <c r="D20" s="417"/>
      <c r="E20" s="417"/>
      <c r="F20" s="418"/>
      <c r="G20" s="284">
        <f>SUM(G13:G19)</f>
        <v>320.53000000000003</v>
      </c>
    </row>
    <row r="21" spans="2:7" ht="25.5" x14ac:dyDescent="0.2">
      <c r="B21" s="285" t="s">
        <v>22</v>
      </c>
      <c r="C21" s="60" t="s">
        <v>23</v>
      </c>
      <c r="D21" s="232" t="s">
        <v>24</v>
      </c>
      <c r="E21" s="392" t="s">
        <v>4</v>
      </c>
      <c r="F21" s="392"/>
      <c r="G21" s="393"/>
    </row>
    <row r="22" spans="2:7" x14ac:dyDescent="0.2">
      <c r="B22" s="282" t="s">
        <v>402</v>
      </c>
      <c r="C22" s="233" t="s">
        <v>403</v>
      </c>
      <c r="D22" s="8" t="s">
        <v>400</v>
      </c>
      <c r="E22" s="45" t="s">
        <v>804</v>
      </c>
      <c r="F22" s="249" t="s">
        <v>404</v>
      </c>
      <c r="G22" s="283">
        <f t="shared" ref="G22:G23" si="1">ROUND(E22*F22,2)</f>
        <v>1.19</v>
      </c>
    </row>
    <row r="23" spans="2:7" x14ac:dyDescent="0.2">
      <c r="B23" s="282" t="s">
        <v>802</v>
      </c>
      <c r="C23" s="233" t="s">
        <v>803</v>
      </c>
      <c r="D23" s="8" t="s">
        <v>400</v>
      </c>
      <c r="E23" s="45" t="s">
        <v>804</v>
      </c>
      <c r="F23" s="249" t="s">
        <v>805</v>
      </c>
      <c r="G23" s="283">
        <f t="shared" si="1"/>
        <v>1.46</v>
      </c>
    </row>
    <row r="24" spans="2:7" x14ac:dyDescent="0.2">
      <c r="B24" s="416" t="s">
        <v>410</v>
      </c>
      <c r="C24" s="417"/>
      <c r="D24" s="417"/>
      <c r="E24" s="417"/>
      <c r="F24" s="418"/>
      <c r="G24" s="284">
        <f>SUM(G22:G23)</f>
        <v>2.65</v>
      </c>
    </row>
    <row r="25" spans="2:7" ht="25.5" x14ac:dyDescent="0.2">
      <c r="B25" s="285" t="s">
        <v>29</v>
      </c>
      <c r="C25" s="60" t="s">
        <v>30</v>
      </c>
      <c r="D25" s="232" t="s">
        <v>24</v>
      </c>
      <c r="E25" s="392" t="s">
        <v>5</v>
      </c>
      <c r="F25" s="392"/>
      <c r="G25" s="393"/>
    </row>
    <row r="26" spans="2:7" ht="38.25" x14ac:dyDescent="0.2">
      <c r="B26" s="282" t="s">
        <v>806</v>
      </c>
      <c r="C26" s="9" t="s">
        <v>807</v>
      </c>
      <c r="D26" s="8" t="s">
        <v>117</v>
      </c>
      <c r="E26" s="45" t="s">
        <v>822</v>
      </c>
      <c r="F26" s="45" t="s">
        <v>2232</v>
      </c>
      <c r="G26" s="290" t="s">
        <v>2233</v>
      </c>
    </row>
    <row r="27" spans="2:7" ht="38.25" x14ac:dyDescent="0.2">
      <c r="B27" s="282" t="s">
        <v>808</v>
      </c>
      <c r="C27" s="9" t="s">
        <v>809</v>
      </c>
      <c r="D27" s="8" t="s">
        <v>33</v>
      </c>
      <c r="E27" s="45" t="s">
        <v>823</v>
      </c>
      <c r="F27" s="45" t="s">
        <v>824</v>
      </c>
      <c r="G27" s="290" t="s">
        <v>2234</v>
      </c>
    </row>
    <row r="28" spans="2:7" ht="38.25" x14ac:dyDescent="0.2">
      <c r="B28" s="282" t="s">
        <v>810</v>
      </c>
      <c r="C28" s="9" t="s">
        <v>811</v>
      </c>
      <c r="D28" s="8" t="s">
        <v>33</v>
      </c>
      <c r="E28" s="45" t="s">
        <v>825</v>
      </c>
      <c r="F28" s="45" t="s">
        <v>826</v>
      </c>
      <c r="G28" s="290" t="s">
        <v>2235</v>
      </c>
    </row>
    <row r="29" spans="2:7" ht="25.5" x14ac:dyDescent="0.2">
      <c r="B29" s="282" t="s">
        <v>812</v>
      </c>
      <c r="C29" s="9" t="s">
        <v>813</v>
      </c>
      <c r="D29" s="8" t="s">
        <v>53</v>
      </c>
      <c r="E29" s="45" t="s">
        <v>827</v>
      </c>
      <c r="F29" s="45" t="s">
        <v>2236</v>
      </c>
      <c r="G29" s="290" t="s">
        <v>1746</v>
      </c>
    </row>
    <row r="30" spans="2:7" ht="25.5" x14ac:dyDescent="0.2">
      <c r="B30" s="282" t="s">
        <v>814</v>
      </c>
      <c r="C30" s="9" t="s">
        <v>815</v>
      </c>
      <c r="D30" s="8" t="s">
        <v>400</v>
      </c>
      <c r="E30" s="45" t="s">
        <v>829</v>
      </c>
      <c r="F30" s="45" t="s">
        <v>830</v>
      </c>
      <c r="G30" s="290" t="s">
        <v>2237</v>
      </c>
    </row>
    <row r="31" spans="2:7" ht="25.5" x14ac:dyDescent="0.2">
      <c r="B31" s="282" t="s">
        <v>447</v>
      </c>
      <c r="C31" s="9" t="s">
        <v>448</v>
      </c>
      <c r="D31" s="8" t="s">
        <v>400</v>
      </c>
      <c r="E31" s="45" t="s">
        <v>831</v>
      </c>
      <c r="F31" s="45" t="s">
        <v>449</v>
      </c>
      <c r="G31" s="290" t="s">
        <v>2238</v>
      </c>
    </row>
    <row r="32" spans="2:7" ht="38.25" x14ac:dyDescent="0.2">
      <c r="B32" s="282" t="s">
        <v>816</v>
      </c>
      <c r="C32" s="9" t="s">
        <v>817</v>
      </c>
      <c r="D32" s="8" t="s">
        <v>415</v>
      </c>
      <c r="E32" s="45" t="s">
        <v>832</v>
      </c>
      <c r="F32" s="45" t="s">
        <v>2239</v>
      </c>
      <c r="G32" s="290" t="s">
        <v>833</v>
      </c>
    </row>
    <row r="33" spans="2:7" ht="38.25" x14ac:dyDescent="0.2">
      <c r="B33" s="282" t="s">
        <v>818</v>
      </c>
      <c r="C33" s="9" t="s">
        <v>819</v>
      </c>
      <c r="D33" s="8" t="s">
        <v>418</v>
      </c>
      <c r="E33" s="45" t="s">
        <v>834</v>
      </c>
      <c r="F33" s="45" t="s">
        <v>835</v>
      </c>
      <c r="G33" s="290" t="s">
        <v>836</v>
      </c>
    </row>
    <row r="34" spans="2:7" ht="38.25" x14ac:dyDescent="0.2">
      <c r="B34" s="282" t="s">
        <v>820</v>
      </c>
      <c r="C34" s="9" t="s">
        <v>821</v>
      </c>
      <c r="D34" s="8" t="s">
        <v>46</v>
      </c>
      <c r="E34" s="45" t="s">
        <v>837</v>
      </c>
      <c r="F34" s="45" t="s">
        <v>2240</v>
      </c>
      <c r="G34" s="290" t="s">
        <v>1643</v>
      </c>
    </row>
    <row r="35" spans="2:7" x14ac:dyDescent="0.2">
      <c r="B35" s="416" t="s">
        <v>410</v>
      </c>
      <c r="C35" s="417"/>
      <c r="D35" s="417"/>
      <c r="E35" s="417"/>
      <c r="F35" s="418"/>
      <c r="G35" s="284">
        <v>111.42</v>
      </c>
    </row>
    <row r="36" spans="2:7" ht="51" x14ac:dyDescent="0.2">
      <c r="B36" s="286" t="s">
        <v>25</v>
      </c>
      <c r="C36" s="60" t="s">
        <v>26</v>
      </c>
      <c r="D36" s="63" t="s">
        <v>24</v>
      </c>
      <c r="E36" s="392" t="s">
        <v>6</v>
      </c>
      <c r="F36" s="392"/>
      <c r="G36" s="393"/>
    </row>
    <row r="37" spans="2:7" ht="63.75" x14ac:dyDescent="0.2">
      <c r="B37" s="282" t="s">
        <v>838</v>
      </c>
      <c r="C37" s="9" t="s">
        <v>839</v>
      </c>
      <c r="D37" s="8" t="s">
        <v>83</v>
      </c>
      <c r="E37" s="45" t="s">
        <v>967</v>
      </c>
      <c r="F37" s="45" t="s">
        <v>2241</v>
      </c>
      <c r="G37" s="290" t="s">
        <v>2242</v>
      </c>
    </row>
    <row r="38" spans="2:7" ht="76.5" x14ac:dyDescent="0.2">
      <c r="B38" s="282" t="s">
        <v>840</v>
      </c>
      <c r="C38" s="9" t="s">
        <v>841</v>
      </c>
      <c r="D38" s="8" t="s">
        <v>83</v>
      </c>
      <c r="E38" s="45" t="s">
        <v>969</v>
      </c>
      <c r="F38" s="45" t="s">
        <v>2243</v>
      </c>
      <c r="G38" s="290" t="s">
        <v>2244</v>
      </c>
    </row>
    <row r="39" spans="2:7" ht="25.5" x14ac:dyDescent="0.2">
      <c r="B39" s="282" t="s">
        <v>842</v>
      </c>
      <c r="C39" s="9" t="s">
        <v>843</v>
      </c>
      <c r="D39" s="8" t="s">
        <v>117</v>
      </c>
      <c r="E39" s="45" t="s">
        <v>970</v>
      </c>
      <c r="F39" s="45" t="s">
        <v>971</v>
      </c>
      <c r="G39" s="290" t="s">
        <v>972</v>
      </c>
    </row>
    <row r="40" spans="2:7" ht="25.5" x14ac:dyDescent="0.2">
      <c r="B40" s="282" t="s">
        <v>844</v>
      </c>
      <c r="C40" s="9" t="s">
        <v>845</v>
      </c>
      <c r="D40" s="8" t="s">
        <v>117</v>
      </c>
      <c r="E40" s="45" t="s">
        <v>970</v>
      </c>
      <c r="F40" s="45" t="s">
        <v>973</v>
      </c>
      <c r="G40" s="290" t="s">
        <v>974</v>
      </c>
    </row>
    <row r="41" spans="2:7" ht="38.25" x14ac:dyDescent="0.2">
      <c r="B41" s="282" t="s">
        <v>846</v>
      </c>
      <c r="C41" s="9" t="s">
        <v>847</v>
      </c>
      <c r="D41" s="8" t="s">
        <v>24</v>
      </c>
      <c r="E41" s="45" t="s">
        <v>975</v>
      </c>
      <c r="F41" s="45" t="s">
        <v>2245</v>
      </c>
      <c r="G41" s="290" t="s">
        <v>2246</v>
      </c>
    </row>
    <row r="42" spans="2:7" ht="38.25" x14ac:dyDescent="0.2">
      <c r="B42" s="282" t="s">
        <v>848</v>
      </c>
      <c r="C42" s="9" t="s">
        <v>849</v>
      </c>
      <c r="D42" s="8" t="s">
        <v>117</v>
      </c>
      <c r="E42" s="45" t="s">
        <v>969</v>
      </c>
      <c r="F42" s="45" t="s">
        <v>2247</v>
      </c>
      <c r="G42" s="290" t="s">
        <v>2248</v>
      </c>
    </row>
    <row r="43" spans="2:7" ht="76.5" x14ac:dyDescent="0.2">
      <c r="B43" s="282" t="s">
        <v>850</v>
      </c>
      <c r="C43" s="9" t="s">
        <v>851</v>
      </c>
      <c r="D43" s="8" t="s">
        <v>117</v>
      </c>
      <c r="E43" s="45" t="s">
        <v>970</v>
      </c>
      <c r="F43" s="45" t="s">
        <v>2249</v>
      </c>
      <c r="G43" s="290" t="s">
        <v>2250</v>
      </c>
    </row>
    <row r="44" spans="2:7" ht="76.5" x14ac:dyDescent="0.2">
      <c r="B44" s="282" t="s">
        <v>852</v>
      </c>
      <c r="C44" s="9" t="s">
        <v>853</v>
      </c>
      <c r="D44" s="8" t="s">
        <v>117</v>
      </c>
      <c r="E44" s="45" t="s">
        <v>969</v>
      </c>
      <c r="F44" s="45" t="s">
        <v>2251</v>
      </c>
      <c r="G44" s="290" t="s">
        <v>2252</v>
      </c>
    </row>
    <row r="45" spans="2:7" ht="63.75" x14ac:dyDescent="0.2">
      <c r="B45" s="282" t="s">
        <v>854</v>
      </c>
      <c r="C45" s="9" t="s">
        <v>855</v>
      </c>
      <c r="D45" s="8" t="s">
        <v>24</v>
      </c>
      <c r="E45" s="45" t="s">
        <v>969</v>
      </c>
      <c r="F45" s="45" t="s">
        <v>2253</v>
      </c>
      <c r="G45" s="290" t="s">
        <v>2254</v>
      </c>
    </row>
    <row r="46" spans="2:7" ht="63.75" x14ac:dyDescent="0.2">
      <c r="B46" s="282" t="s">
        <v>856</v>
      </c>
      <c r="C46" s="9" t="s">
        <v>857</v>
      </c>
      <c r="D46" s="8" t="s">
        <v>24</v>
      </c>
      <c r="E46" s="45" t="s">
        <v>979</v>
      </c>
      <c r="F46" s="45" t="s">
        <v>980</v>
      </c>
      <c r="G46" s="290" t="s">
        <v>981</v>
      </c>
    </row>
    <row r="47" spans="2:7" ht="25.5" x14ac:dyDescent="0.2">
      <c r="B47" s="282" t="s">
        <v>751</v>
      </c>
      <c r="C47" s="9" t="s">
        <v>752</v>
      </c>
      <c r="D47" s="8" t="s">
        <v>24</v>
      </c>
      <c r="E47" s="45" t="s">
        <v>982</v>
      </c>
      <c r="F47" s="45" t="s">
        <v>2255</v>
      </c>
      <c r="G47" s="290" t="s">
        <v>2256</v>
      </c>
    </row>
    <row r="48" spans="2:7" ht="63.75" x14ac:dyDescent="0.2">
      <c r="B48" s="282" t="s">
        <v>858</v>
      </c>
      <c r="C48" s="9" t="s">
        <v>859</v>
      </c>
      <c r="D48" s="8" t="s">
        <v>24</v>
      </c>
      <c r="E48" s="45" t="s">
        <v>983</v>
      </c>
      <c r="F48" s="45" t="s">
        <v>2257</v>
      </c>
      <c r="G48" s="290" t="s">
        <v>1487</v>
      </c>
    </row>
    <row r="49" spans="2:7" ht="63.75" x14ac:dyDescent="0.2">
      <c r="B49" s="282" t="s">
        <v>860</v>
      </c>
      <c r="C49" s="9" t="s">
        <v>861</v>
      </c>
      <c r="D49" s="8" t="s">
        <v>24</v>
      </c>
      <c r="E49" s="45" t="s">
        <v>984</v>
      </c>
      <c r="F49" s="45" t="s">
        <v>2258</v>
      </c>
      <c r="G49" s="290" t="s">
        <v>2021</v>
      </c>
    </row>
    <row r="50" spans="2:7" ht="76.5" x14ac:dyDescent="0.2">
      <c r="B50" s="282" t="s">
        <v>862</v>
      </c>
      <c r="C50" s="9" t="s">
        <v>863</v>
      </c>
      <c r="D50" s="8" t="s">
        <v>24</v>
      </c>
      <c r="E50" s="45" t="s">
        <v>979</v>
      </c>
      <c r="F50" s="45" t="s">
        <v>2259</v>
      </c>
      <c r="G50" s="290" t="s">
        <v>2260</v>
      </c>
    </row>
    <row r="51" spans="2:7" ht="38.25" x14ac:dyDescent="0.2">
      <c r="B51" s="282" t="s">
        <v>864</v>
      </c>
      <c r="C51" s="9" t="s">
        <v>865</v>
      </c>
      <c r="D51" s="8" t="s">
        <v>117</v>
      </c>
      <c r="E51" s="45" t="s">
        <v>969</v>
      </c>
      <c r="F51" s="45" t="s">
        <v>2261</v>
      </c>
      <c r="G51" s="290" t="s">
        <v>1707</v>
      </c>
    </row>
    <row r="52" spans="2:7" ht="51" x14ac:dyDescent="0.2">
      <c r="B52" s="282" t="s">
        <v>257</v>
      </c>
      <c r="C52" s="9" t="s">
        <v>258</v>
      </c>
      <c r="D52" s="8" t="s">
        <v>33</v>
      </c>
      <c r="E52" s="45" t="s">
        <v>986</v>
      </c>
      <c r="F52" s="45" t="s">
        <v>2262</v>
      </c>
      <c r="G52" s="290" t="s">
        <v>1738</v>
      </c>
    </row>
    <row r="53" spans="2:7" ht="51" x14ac:dyDescent="0.2">
      <c r="B53" s="282" t="s">
        <v>259</v>
      </c>
      <c r="C53" s="9" t="s">
        <v>260</v>
      </c>
      <c r="D53" s="8" t="s">
        <v>33</v>
      </c>
      <c r="E53" s="45" t="s">
        <v>987</v>
      </c>
      <c r="F53" s="45" t="s">
        <v>2263</v>
      </c>
      <c r="G53" s="290" t="s">
        <v>1597</v>
      </c>
    </row>
    <row r="54" spans="2:7" ht="51" x14ac:dyDescent="0.2">
      <c r="B54" s="282" t="s">
        <v>261</v>
      </c>
      <c r="C54" s="9" t="s">
        <v>262</v>
      </c>
      <c r="D54" s="8" t="s">
        <v>33</v>
      </c>
      <c r="E54" s="45" t="s">
        <v>988</v>
      </c>
      <c r="F54" s="45" t="s">
        <v>2264</v>
      </c>
      <c r="G54" s="290" t="s">
        <v>2265</v>
      </c>
    </row>
    <row r="55" spans="2:7" ht="51" x14ac:dyDescent="0.2">
      <c r="B55" s="282" t="s">
        <v>271</v>
      </c>
      <c r="C55" s="9" t="s">
        <v>272</v>
      </c>
      <c r="D55" s="8" t="s">
        <v>117</v>
      </c>
      <c r="E55" s="45" t="s">
        <v>989</v>
      </c>
      <c r="F55" s="45" t="s">
        <v>2266</v>
      </c>
      <c r="G55" s="290" t="s">
        <v>1033</v>
      </c>
    </row>
    <row r="56" spans="2:7" ht="51" x14ac:dyDescent="0.2">
      <c r="B56" s="282" t="s">
        <v>281</v>
      </c>
      <c r="C56" s="9" t="s">
        <v>282</v>
      </c>
      <c r="D56" s="8" t="s">
        <v>117</v>
      </c>
      <c r="E56" s="45" t="s">
        <v>967</v>
      </c>
      <c r="F56" s="45" t="s">
        <v>2267</v>
      </c>
      <c r="G56" s="290" t="s">
        <v>1181</v>
      </c>
    </row>
    <row r="57" spans="2:7" ht="51" x14ac:dyDescent="0.2">
      <c r="B57" s="282" t="s">
        <v>273</v>
      </c>
      <c r="C57" s="9" t="s">
        <v>274</v>
      </c>
      <c r="D57" s="8" t="s">
        <v>117</v>
      </c>
      <c r="E57" s="45" t="s">
        <v>970</v>
      </c>
      <c r="F57" s="45" t="s">
        <v>2268</v>
      </c>
      <c r="G57" s="290" t="s">
        <v>1265</v>
      </c>
    </row>
    <row r="58" spans="2:7" ht="51" x14ac:dyDescent="0.2">
      <c r="B58" s="282" t="s">
        <v>866</v>
      </c>
      <c r="C58" s="9" t="s">
        <v>867</v>
      </c>
      <c r="D58" s="8" t="s">
        <v>117</v>
      </c>
      <c r="E58" s="45" t="s">
        <v>967</v>
      </c>
      <c r="F58" s="45" t="s">
        <v>2269</v>
      </c>
      <c r="G58" s="290" t="s">
        <v>1536</v>
      </c>
    </row>
    <row r="59" spans="2:7" ht="51" x14ac:dyDescent="0.2">
      <c r="B59" s="282" t="s">
        <v>868</v>
      </c>
      <c r="C59" s="9" t="s">
        <v>869</v>
      </c>
      <c r="D59" s="8" t="s">
        <v>117</v>
      </c>
      <c r="E59" s="45" t="s">
        <v>967</v>
      </c>
      <c r="F59" s="45" t="s">
        <v>2270</v>
      </c>
      <c r="G59" s="290" t="s">
        <v>2271</v>
      </c>
    </row>
    <row r="60" spans="2:7" ht="51" x14ac:dyDescent="0.2">
      <c r="B60" s="282" t="s">
        <v>870</v>
      </c>
      <c r="C60" s="9" t="s">
        <v>871</v>
      </c>
      <c r="D60" s="8" t="s">
        <v>117</v>
      </c>
      <c r="E60" s="45" t="s">
        <v>969</v>
      </c>
      <c r="F60" s="45" t="s">
        <v>2272</v>
      </c>
      <c r="G60" s="290" t="s">
        <v>1183</v>
      </c>
    </row>
    <row r="61" spans="2:7" ht="51" x14ac:dyDescent="0.2">
      <c r="B61" s="282" t="s">
        <v>872</v>
      </c>
      <c r="C61" s="9" t="s">
        <v>873</v>
      </c>
      <c r="D61" s="8" t="s">
        <v>117</v>
      </c>
      <c r="E61" s="45" t="s">
        <v>995</v>
      </c>
      <c r="F61" s="45" t="s">
        <v>2273</v>
      </c>
      <c r="G61" s="290" t="s">
        <v>2274</v>
      </c>
    </row>
    <row r="62" spans="2:7" ht="38.25" x14ac:dyDescent="0.2">
      <c r="B62" s="282" t="s">
        <v>874</v>
      </c>
      <c r="C62" s="9" t="s">
        <v>875</v>
      </c>
      <c r="D62" s="8" t="s">
        <v>33</v>
      </c>
      <c r="E62" s="45" t="s">
        <v>996</v>
      </c>
      <c r="F62" s="45" t="s">
        <v>997</v>
      </c>
      <c r="G62" s="290" t="s">
        <v>998</v>
      </c>
    </row>
    <row r="63" spans="2:7" ht="38.25" x14ac:dyDescent="0.2">
      <c r="B63" s="282" t="s">
        <v>876</v>
      </c>
      <c r="C63" s="9" t="s">
        <v>877</v>
      </c>
      <c r="D63" s="8" t="s">
        <v>33</v>
      </c>
      <c r="E63" s="45" t="s">
        <v>996</v>
      </c>
      <c r="F63" s="45" t="s">
        <v>2275</v>
      </c>
      <c r="G63" s="290" t="s">
        <v>1954</v>
      </c>
    </row>
    <row r="64" spans="2:7" ht="51" x14ac:dyDescent="0.2">
      <c r="B64" s="282" t="s">
        <v>878</v>
      </c>
      <c r="C64" s="9" t="s">
        <v>879</v>
      </c>
      <c r="D64" s="8" t="s">
        <v>117</v>
      </c>
      <c r="E64" s="45" t="s">
        <v>969</v>
      </c>
      <c r="F64" s="45" t="s">
        <v>2276</v>
      </c>
      <c r="G64" s="290" t="s">
        <v>2277</v>
      </c>
    </row>
    <row r="65" spans="2:7" ht="51" x14ac:dyDescent="0.2">
      <c r="B65" s="282" t="s">
        <v>880</v>
      </c>
      <c r="C65" s="9" t="s">
        <v>881</v>
      </c>
      <c r="D65" s="8" t="s">
        <v>117</v>
      </c>
      <c r="E65" s="45" t="s">
        <v>967</v>
      </c>
      <c r="F65" s="45" t="s">
        <v>2278</v>
      </c>
      <c r="G65" s="290" t="s">
        <v>2279</v>
      </c>
    </row>
    <row r="66" spans="2:7" ht="63.75" x14ac:dyDescent="0.2">
      <c r="B66" s="282" t="s">
        <v>882</v>
      </c>
      <c r="C66" s="9" t="s">
        <v>883</v>
      </c>
      <c r="D66" s="8" t="s">
        <v>33</v>
      </c>
      <c r="E66" s="45" t="s">
        <v>1000</v>
      </c>
      <c r="F66" s="45" t="s">
        <v>1218</v>
      </c>
      <c r="G66" s="290" t="s">
        <v>1868</v>
      </c>
    </row>
    <row r="67" spans="2:7" ht="51" x14ac:dyDescent="0.2">
      <c r="B67" s="282" t="s">
        <v>884</v>
      </c>
      <c r="C67" s="9" t="s">
        <v>885</v>
      </c>
      <c r="D67" s="8" t="s">
        <v>33</v>
      </c>
      <c r="E67" s="45" t="s">
        <v>1002</v>
      </c>
      <c r="F67" s="45" t="s">
        <v>999</v>
      </c>
      <c r="G67" s="290" t="s">
        <v>1883</v>
      </c>
    </row>
    <row r="68" spans="2:7" ht="38.25" x14ac:dyDescent="0.2">
      <c r="B68" s="282" t="s">
        <v>380</v>
      </c>
      <c r="C68" s="9" t="s">
        <v>381</v>
      </c>
      <c r="D68" s="8" t="s">
        <v>24</v>
      </c>
      <c r="E68" s="45" t="s">
        <v>1003</v>
      </c>
      <c r="F68" s="45" t="s">
        <v>2280</v>
      </c>
      <c r="G68" s="290" t="s">
        <v>2281</v>
      </c>
    </row>
    <row r="69" spans="2:7" ht="51" x14ac:dyDescent="0.2">
      <c r="B69" s="282" t="s">
        <v>886</v>
      </c>
      <c r="C69" s="9" t="s">
        <v>887</v>
      </c>
      <c r="D69" s="8" t="s">
        <v>33</v>
      </c>
      <c r="E69" s="45" t="s">
        <v>1000</v>
      </c>
      <c r="F69" s="45" t="s">
        <v>2282</v>
      </c>
      <c r="G69" s="290" t="s">
        <v>2283</v>
      </c>
    </row>
    <row r="70" spans="2:7" ht="51" x14ac:dyDescent="0.2">
      <c r="B70" s="282" t="s">
        <v>888</v>
      </c>
      <c r="C70" s="9" t="s">
        <v>889</v>
      </c>
      <c r="D70" s="8" t="s">
        <v>33</v>
      </c>
      <c r="E70" s="45" t="s">
        <v>1002</v>
      </c>
      <c r="F70" s="45" t="s">
        <v>2284</v>
      </c>
      <c r="G70" s="290" t="s">
        <v>2285</v>
      </c>
    </row>
    <row r="71" spans="2:7" ht="51" x14ac:dyDescent="0.2">
      <c r="B71" s="282" t="s">
        <v>890</v>
      </c>
      <c r="C71" s="9" t="s">
        <v>891</v>
      </c>
      <c r="D71" s="8" t="s">
        <v>117</v>
      </c>
      <c r="E71" s="45" t="s">
        <v>1005</v>
      </c>
      <c r="F71" s="45" t="s">
        <v>2286</v>
      </c>
      <c r="G71" s="290" t="s">
        <v>1262</v>
      </c>
    </row>
    <row r="72" spans="2:7" ht="38.25" x14ac:dyDescent="0.2">
      <c r="B72" s="282" t="s">
        <v>892</v>
      </c>
      <c r="C72" s="9" t="s">
        <v>893</v>
      </c>
      <c r="D72" s="8" t="s">
        <v>33</v>
      </c>
      <c r="E72" s="45" t="s">
        <v>1006</v>
      </c>
      <c r="F72" s="45" t="s">
        <v>968</v>
      </c>
      <c r="G72" s="290" t="s">
        <v>2287</v>
      </c>
    </row>
    <row r="73" spans="2:7" ht="38.25" x14ac:dyDescent="0.2">
      <c r="B73" s="282" t="s">
        <v>894</v>
      </c>
      <c r="C73" s="9" t="s">
        <v>895</v>
      </c>
      <c r="D73" s="8" t="s">
        <v>33</v>
      </c>
      <c r="E73" s="45" t="s">
        <v>1008</v>
      </c>
      <c r="F73" s="45" t="s">
        <v>2288</v>
      </c>
      <c r="G73" s="290" t="s">
        <v>2289</v>
      </c>
    </row>
    <row r="74" spans="2:7" ht="38.25" x14ac:dyDescent="0.2">
      <c r="B74" s="282" t="s">
        <v>896</v>
      </c>
      <c r="C74" s="9" t="s">
        <v>897</v>
      </c>
      <c r="D74" s="8" t="s">
        <v>33</v>
      </c>
      <c r="E74" s="45" t="s">
        <v>1009</v>
      </c>
      <c r="F74" s="45" t="s">
        <v>2290</v>
      </c>
      <c r="G74" s="290" t="s">
        <v>2291</v>
      </c>
    </row>
    <row r="75" spans="2:7" ht="25.5" x14ac:dyDescent="0.2">
      <c r="B75" s="282" t="s">
        <v>898</v>
      </c>
      <c r="C75" s="9" t="s">
        <v>899</v>
      </c>
      <c r="D75" s="8" t="s">
        <v>117</v>
      </c>
      <c r="E75" s="45" t="s">
        <v>1011</v>
      </c>
      <c r="F75" s="45" t="s">
        <v>2292</v>
      </c>
      <c r="G75" s="290" t="s">
        <v>2293</v>
      </c>
    </row>
    <row r="76" spans="2:7" ht="38.25" x14ac:dyDescent="0.2">
      <c r="B76" s="282" t="s">
        <v>900</v>
      </c>
      <c r="C76" s="9" t="s">
        <v>901</v>
      </c>
      <c r="D76" s="8" t="s">
        <v>117</v>
      </c>
      <c r="E76" s="45" t="s">
        <v>967</v>
      </c>
      <c r="F76" s="45" t="s">
        <v>2294</v>
      </c>
      <c r="G76" s="290" t="s">
        <v>1990</v>
      </c>
    </row>
    <row r="77" spans="2:7" ht="38.25" x14ac:dyDescent="0.2">
      <c r="B77" s="282" t="s">
        <v>902</v>
      </c>
      <c r="C77" s="9" t="s">
        <v>903</v>
      </c>
      <c r="D77" s="8" t="s">
        <v>117</v>
      </c>
      <c r="E77" s="45" t="s">
        <v>989</v>
      </c>
      <c r="F77" s="45" t="s">
        <v>2295</v>
      </c>
      <c r="G77" s="290" t="s">
        <v>1852</v>
      </c>
    </row>
    <row r="78" spans="2:7" ht="38.25" x14ac:dyDescent="0.2">
      <c r="B78" s="282" t="s">
        <v>904</v>
      </c>
      <c r="C78" s="9" t="s">
        <v>905</v>
      </c>
      <c r="D78" s="8" t="s">
        <v>117</v>
      </c>
      <c r="E78" s="45" t="s">
        <v>1016</v>
      </c>
      <c r="F78" s="45" t="s">
        <v>2296</v>
      </c>
      <c r="G78" s="290" t="s">
        <v>2297</v>
      </c>
    </row>
    <row r="79" spans="2:7" ht="51" x14ac:dyDescent="0.2">
      <c r="B79" s="282" t="s">
        <v>906</v>
      </c>
      <c r="C79" s="9" t="s">
        <v>907</v>
      </c>
      <c r="D79" s="8" t="s">
        <v>117</v>
      </c>
      <c r="E79" s="45" t="s">
        <v>1017</v>
      </c>
      <c r="F79" s="45" t="s">
        <v>2298</v>
      </c>
      <c r="G79" s="290" t="s">
        <v>2299</v>
      </c>
    </row>
    <row r="80" spans="2:7" ht="63.75" x14ac:dyDescent="0.2">
      <c r="B80" s="282" t="s">
        <v>908</v>
      </c>
      <c r="C80" s="9" t="s">
        <v>909</v>
      </c>
      <c r="D80" s="8" t="s">
        <v>24</v>
      </c>
      <c r="E80" s="45" t="s">
        <v>1018</v>
      </c>
      <c r="F80" s="45" t="s">
        <v>2300</v>
      </c>
      <c r="G80" s="290" t="s">
        <v>2301</v>
      </c>
    </row>
    <row r="81" spans="2:7" ht="38.25" x14ac:dyDescent="0.2">
      <c r="B81" s="282" t="s">
        <v>910</v>
      </c>
      <c r="C81" s="9" t="s">
        <v>911</v>
      </c>
      <c r="D81" s="8" t="s">
        <v>33</v>
      </c>
      <c r="E81" s="45" t="s">
        <v>1005</v>
      </c>
      <c r="F81" s="45" t="s">
        <v>2302</v>
      </c>
      <c r="G81" s="290" t="s">
        <v>2303</v>
      </c>
    </row>
    <row r="82" spans="2:7" ht="25.5" x14ac:dyDescent="0.2">
      <c r="B82" s="282" t="s">
        <v>912</v>
      </c>
      <c r="C82" s="9" t="s">
        <v>913</v>
      </c>
      <c r="D82" s="8" t="s">
        <v>46</v>
      </c>
      <c r="E82" s="45" t="s">
        <v>1020</v>
      </c>
      <c r="F82" s="45" t="s">
        <v>1021</v>
      </c>
      <c r="G82" s="290" t="s">
        <v>1022</v>
      </c>
    </row>
    <row r="83" spans="2:7" ht="63.75" x14ac:dyDescent="0.2">
      <c r="B83" s="282" t="s">
        <v>914</v>
      </c>
      <c r="C83" s="9" t="s">
        <v>915</v>
      </c>
      <c r="D83" s="8" t="s">
        <v>24</v>
      </c>
      <c r="E83" s="45" t="s">
        <v>1018</v>
      </c>
      <c r="F83" s="45" t="s">
        <v>2304</v>
      </c>
      <c r="G83" s="290" t="s">
        <v>2305</v>
      </c>
    </row>
    <row r="84" spans="2:7" ht="63.75" x14ac:dyDescent="0.2">
      <c r="B84" s="282" t="s">
        <v>916</v>
      </c>
      <c r="C84" s="9" t="s">
        <v>917</v>
      </c>
      <c r="D84" s="8" t="s">
        <v>24</v>
      </c>
      <c r="E84" s="45" t="s">
        <v>1023</v>
      </c>
      <c r="F84" s="45" t="s">
        <v>2306</v>
      </c>
      <c r="G84" s="290" t="s">
        <v>1034</v>
      </c>
    </row>
    <row r="85" spans="2:7" ht="38.25" x14ac:dyDescent="0.2">
      <c r="B85" s="282" t="s">
        <v>75</v>
      </c>
      <c r="C85" s="9" t="s">
        <v>918</v>
      </c>
      <c r="D85" s="8" t="s">
        <v>24</v>
      </c>
      <c r="E85" s="45" t="s">
        <v>1024</v>
      </c>
      <c r="F85" s="45" t="s">
        <v>2307</v>
      </c>
      <c r="G85" s="290" t="s">
        <v>1025</v>
      </c>
    </row>
    <row r="86" spans="2:7" ht="38.25" x14ac:dyDescent="0.2">
      <c r="B86" s="282" t="s">
        <v>919</v>
      </c>
      <c r="C86" s="9" t="s">
        <v>920</v>
      </c>
      <c r="D86" s="8" t="s">
        <v>24</v>
      </c>
      <c r="E86" s="45" t="s">
        <v>1026</v>
      </c>
      <c r="F86" s="45" t="s">
        <v>2308</v>
      </c>
      <c r="G86" s="290" t="s">
        <v>2309</v>
      </c>
    </row>
    <row r="87" spans="2:7" ht="38.25" x14ac:dyDescent="0.2">
      <c r="B87" s="282" t="s">
        <v>921</v>
      </c>
      <c r="C87" s="9" t="s">
        <v>922</v>
      </c>
      <c r="D87" s="8" t="s">
        <v>117</v>
      </c>
      <c r="E87" s="45" t="s">
        <v>1027</v>
      </c>
      <c r="F87" s="45" t="s">
        <v>2310</v>
      </c>
      <c r="G87" s="290" t="s">
        <v>2311</v>
      </c>
    </row>
    <row r="88" spans="2:7" ht="38.25" x14ac:dyDescent="0.2">
      <c r="B88" s="282" t="s">
        <v>923</v>
      </c>
      <c r="C88" s="9" t="s">
        <v>924</v>
      </c>
      <c r="D88" s="8" t="s">
        <v>117</v>
      </c>
      <c r="E88" s="45" t="s">
        <v>1017</v>
      </c>
      <c r="F88" s="45" t="s">
        <v>2312</v>
      </c>
      <c r="G88" s="290" t="s">
        <v>2313</v>
      </c>
    </row>
    <row r="89" spans="2:7" ht="25.5" x14ac:dyDescent="0.2">
      <c r="B89" s="282" t="s">
        <v>925</v>
      </c>
      <c r="C89" s="9" t="s">
        <v>926</v>
      </c>
      <c r="D89" s="8" t="s">
        <v>117</v>
      </c>
      <c r="E89" s="45" t="s">
        <v>969</v>
      </c>
      <c r="F89" s="45" t="s">
        <v>2314</v>
      </c>
      <c r="G89" s="290" t="s">
        <v>2315</v>
      </c>
    </row>
    <row r="90" spans="2:7" ht="25.5" x14ac:dyDescent="0.2">
      <c r="B90" s="282" t="s">
        <v>927</v>
      </c>
      <c r="C90" s="9" t="s">
        <v>928</v>
      </c>
      <c r="D90" s="8" t="s">
        <v>46</v>
      </c>
      <c r="E90" s="45" t="s">
        <v>1029</v>
      </c>
      <c r="F90" s="45" t="s">
        <v>1030</v>
      </c>
      <c r="G90" s="290" t="s">
        <v>1031</v>
      </c>
    </row>
    <row r="91" spans="2:7" ht="51" x14ac:dyDescent="0.2">
      <c r="B91" s="282" t="s">
        <v>929</v>
      </c>
      <c r="C91" s="9" t="s">
        <v>930</v>
      </c>
      <c r="D91" s="8" t="s">
        <v>117</v>
      </c>
      <c r="E91" s="45" t="s">
        <v>1032</v>
      </c>
      <c r="F91" s="45" t="s">
        <v>2316</v>
      </c>
      <c r="G91" s="290" t="s">
        <v>2317</v>
      </c>
    </row>
    <row r="92" spans="2:7" ht="38.25" x14ac:dyDescent="0.2">
      <c r="B92" s="282" t="s">
        <v>931</v>
      </c>
      <c r="C92" s="9" t="s">
        <v>932</v>
      </c>
      <c r="D92" s="8" t="s">
        <v>117</v>
      </c>
      <c r="E92" s="45" t="s">
        <v>989</v>
      </c>
      <c r="F92" s="45" t="s">
        <v>2318</v>
      </c>
      <c r="G92" s="290" t="s">
        <v>2319</v>
      </c>
    </row>
    <row r="93" spans="2:7" ht="38.25" x14ac:dyDescent="0.2">
      <c r="B93" s="282" t="s">
        <v>933</v>
      </c>
      <c r="C93" s="9" t="s">
        <v>934</v>
      </c>
      <c r="D93" s="8" t="s">
        <v>117</v>
      </c>
      <c r="E93" s="45" t="s">
        <v>969</v>
      </c>
      <c r="F93" s="45" t="s">
        <v>2320</v>
      </c>
      <c r="G93" s="290" t="s">
        <v>1366</v>
      </c>
    </row>
    <row r="94" spans="2:7" ht="38.25" x14ac:dyDescent="0.2">
      <c r="B94" s="282" t="s">
        <v>935</v>
      </c>
      <c r="C94" s="9" t="s">
        <v>936</v>
      </c>
      <c r="D94" s="8" t="s">
        <v>117</v>
      </c>
      <c r="E94" s="45" t="s">
        <v>969</v>
      </c>
      <c r="F94" s="45" t="s">
        <v>2321</v>
      </c>
      <c r="G94" s="290" t="s">
        <v>1141</v>
      </c>
    </row>
    <row r="95" spans="2:7" ht="51" x14ac:dyDescent="0.2">
      <c r="B95" s="282" t="s">
        <v>937</v>
      </c>
      <c r="C95" s="9" t="s">
        <v>938</v>
      </c>
      <c r="D95" s="8" t="s">
        <v>117</v>
      </c>
      <c r="E95" s="45" t="s">
        <v>969</v>
      </c>
      <c r="F95" s="45" t="s">
        <v>2322</v>
      </c>
      <c r="G95" s="290" t="s">
        <v>2323</v>
      </c>
    </row>
    <row r="96" spans="2:7" ht="51" x14ac:dyDescent="0.2">
      <c r="B96" s="282" t="s">
        <v>304</v>
      </c>
      <c r="C96" s="9" t="s">
        <v>305</v>
      </c>
      <c r="D96" s="8" t="s">
        <v>117</v>
      </c>
      <c r="E96" s="45" t="s">
        <v>970</v>
      </c>
      <c r="F96" s="45" t="s">
        <v>2324</v>
      </c>
      <c r="G96" s="290" t="s">
        <v>2325</v>
      </c>
    </row>
    <row r="97" spans="2:7" ht="51" x14ac:dyDescent="0.2">
      <c r="B97" s="282" t="s">
        <v>939</v>
      </c>
      <c r="C97" s="9" t="s">
        <v>940</v>
      </c>
      <c r="D97" s="8" t="s">
        <v>33</v>
      </c>
      <c r="E97" s="45" t="s">
        <v>1035</v>
      </c>
      <c r="F97" s="45" t="s">
        <v>2326</v>
      </c>
      <c r="G97" s="290" t="s">
        <v>2327</v>
      </c>
    </row>
    <row r="98" spans="2:7" ht="51" x14ac:dyDescent="0.2">
      <c r="B98" s="282" t="s">
        <v>941</v>
      </c>
      <c r="C98" s="9" t="s">
        <v>942</v>
      </c>
      <c r="D98" s="8" t="s">
        <v>24</v>
      </c>
      <c r="E98" s="45" t="s">
        <v>1036</v>
      </c>
      <c r="F98" s="45" t="s">
        <v>2328</v>
      </c>
      <c r="G98" s="290" t="s">
        <v>2329</v>
      </c>
    </row>
    <row r="99" spans="2:7" ht="51" x14ac:dyDescent="0.2">
      <c r="B99" s="282" t="s">
        <v>943</v>
      </c>
      <c r="C99" s="9" t="s">
        <v>944</v>
      </c>
      <c r="D99" s="8" t="s">
        <v>24</v>
      </c>
      <c r="E99" s="45" t="s">
        <v>1037</v>
      </c>
      <c r="F99" s="45" t="s">
        <v>2330</v>
      </c>
      <c r="G99" s="290" t="s">
        <v>2331</v>
      </c>
    </row>
    <row r="100" spans="2:7" ht="51" x14ac:dyDescent="0.2">
      <c r="B100" s="282" t="s">
        <v>945</v>
      </c>
      <c r="C100" s="9" t="s">
        <v>946</v>
      </c>
      <c r="D100" s="8" t="s">
        <v>24</v>
      </c>
      <c r="E100" s="45" t="s">
        <v>1038</v>
      </c>
      <c r="F100" s="45" t="s">
        <v>2332</v>
      </c>
      <c r="G100" s="290" t="s">
        <v>2333</v>
      </c>
    </row>
    <row r="101" spans="2:7" ht="51" x14ac:dyDescent="0.2">
      <c r="B101" s="282" t="s">
        <v>947</v>
      </c>
      <c r="C101" s="9" t="s">
        <v>948</v>
      </c>
      <c r="D101" s="8" t="s">
        <v>24</v>
      </c>
      <c r="E101" s="45" t="s">
        <v>1039</v>
      </c>
      <c r="F101" s="45" t="s">
        <v>2334</v>
      </c>
      <c r="G101" s="290" t="s">
        <v>2335</v>
      </c>
    </row>
    <row r="102" spans="2:7" ht="51" x14ac:dyDescent="0.2">
      <c r="B102" s="282" t="s">
        <v>949</v>
      </c>
      <c r="C102" s="9" t="s">
        <v>950</v>
      </c>
      <c r="D102" s="8" t="s">
        <v>24</v>
      </c>
      <c r="E102" s="45" t="s">
        <v>1040</v>
      </c>
      <c r="F102" s="45" t="s">
        <v>2336</v>
      </c>
      <c r="G102" s="290" t="s">
        <v>2337</v>
      </c>
    </row>
    <row r="103" spans="2:7" ht="51" x14ac:dyDescent="0.2">
      <c r="B103" s="282" t="s">
        <v>951</v>
      </c>
      <c r="C103" s="9" t="s">
        <v>952</v>
      </c>
      <c r="D103" s="8" t="s">
        <v>24</v>
      </c>
      <c r="E103" s="45" t="s">
        <v>1041</v>
      </c>
      <c r="F103" s="45" t="s">
        <v>2338</v>
      </c>
      <c r="G103" s="290" t="s">
        <v>2339</v>
      </c>
    </row>
    <row r="104" spans="2:7" ht="51" x14ac:dyDescent="0.2">
      <c r="B104" s="282" t="s">
        <v>953</v>
      </c>
      <c r="C104" s="9" t="s">
        <v>954</v>
      </c>
      <c r="D104" s="8" t="s">
        <v>24</v>
      </c>
      <c r="E104" s="45" t="s">
        <v>1042</v>
      </c>
      <c r="F104" s="45" t="s">
        <v>2340</v>
      </c>
      <c r="G104" s="290" t="s">
        <v>2341</v>
      </c>
    </row>
    <row r="105" spans="2:7" ht="51" x14ac:dyDescent="0.2">
      <c r="B105" s="282" t="s">
        <v>955</v>
      </c>
      <c r="C105" s="9" t="s">
        <v>956</v>
      </c>
      <c r="D105" s="8" t="s">
        <v>24</v>
      </c>
      <c r="E105" s="45" t="s">
        <v>1043</v>
      </c>
      <c r="F105" s="45" t="s">
        <v>2342</v>
      </c>
      <c r="G105" s="290" t="s">
        <v>1913</v>
      </c>
    </row>
    <row r="106" spans="2:7" ht="38.25" x14ac:dyDescent="0.2">
      <c r="B106" s="282" t="s">
        <v>957</v>
      </c>
      <c r="C106" s="9" t="s">
        <v>958</v>
      </c>
      <c r="D106" s="8" t="s">
        <v>117</v>
      </c>
      <c r="E106" s="45" t="s">
        <v>970</v>
      </c>
      <c r="F106" s="45" t="s">
        <v>2343</v>
      </c>
      <c r="G106" s="290" t="s">
        <v>2344</v>
      </c>
    </row>
    <row r="107" spans="2:7" ht="76.5" x14ac:dyDescent="0.2">
      <c r="B107" s="282" t="s">
        <v>959</v>
      </c>
      <c r="C107" s="9" t="s">
        <v>960</v>
      </c>
      <c r="D107" s="8" t="s">
        <v>24</v>
      </c>
      <c r="E107" s="45" t="s">
        <v>995</v>
      </c>
      <c r="F107" s="45" t="s">
        <v>2345</v>
      </c>
      <c r="G107" s="290" t="s">
        <v>2346</v>
      </c>
    </row>
    <row r="108" spans="2:7" ht="51" x14ac:dyDescent="0.2">
      <c r="B108" s="282" t="s">
        <v>961</v>
      </c>
      <c r="C108" s="9" t="s">
        <v>962</v>
      </c>
      <c r="D108" s="8" t="s">
        <v>46</v>
      </c>
      <c r="E108" s="45" t="s">
        <v>1044</v>
      </c>
      <c r="F108" s="45" t="s">
        <v>2347</v>
      </c>
      <c r="G108" s="290" t="s">
        <v>2348</v>
      </c>
    </row>
    <row r="109" spans="2:7" ht="63.75" x14ac:dyDescent="0.2">
      <c r="B109" s="282" t="s">
        <v>963</v>
      </c>
      <c r="C109" s="9" t="s">
        <v>964</v>
      </c>
      <c r="D109" s="8" t="s">
        <v>117</v>
      </c>
      <c r="E109" s="45" t="s">
        <v>970</v>
      </c>
      <c r="F109" s="45" t="s">
        <v>2349</v>
      </c>
      <c r="G109" s="290" t="s">
        <v>2350</v>
      </c>
    </row>
    <row r="110" spans="2:7" ht="38.25" x14ac:dyDescent="0.2">
      <c r="B110" s="282" t="s">
        <v>965</v>
      </c>
      <c r="C110" s="9" t="s">
        <v>966</v>
      </c>
      <c r="D110" s="8" t="s">
        <v>117</v>
      </c>
      <c r="E110" s="45" t="s">
        <v>1011</v>
      </c>
      <c r="F110" s="45" t="s">
        <v>2351</v>
      </c>
      <c r="G110" s="290" t="s">
        <v>2352</v>
      </c>
    </row>
    <row r="111" spans="2:7" x14ac:dyDescent="0.2">
      <c r="B111" s="416" t="s">
        <v>410</v>
      </c>
      <c r="C111" s="417"/>
      <c r="D111" s="417"/>
      <c r="E111" s="417"/>
      <c r="F111" s="418"/>
      <c r="G111" s="284">
        <v>965.37</v>
      </c>
    </row>
    <row r="112" spans="2:7" ht="25.5" x14ac:dyDescent="0.2">
      <c r="B112" s="279" t="s">
        <v>210</v>
      </c>
      <c r="C112" s="60" t="s">
        <v>10</v>
      </c>
      <c r="D112" s="353" t="s">
        <v>122</v>
      </c>
      <c r="E112" s="392" t="s">
        <v>9</v>
      </c>
      <c r="F112" s="392"/>
      <c r="G112" s="393"/>
    </row>
    <row r="113" spans="2:7" ht="25.5" x14ac:dyDescent="0.2">
      <c r="B113" s="280">
        <v>88267</v>
      </c>
      <c r="C113" s="9" t="s">
        <v>470</v>
      </c>
      <c r="D113" s="8" t="s">
        <v>400</v>
      </c>
      <c r="E113" s="70">
        <v>1.5</v>
      </c>
      <c r="F113" s="27">
        <v>20.52</v>
      </c>
      <c r="G113" s="287">
        <f t="shared" ref="G113:G123" si="2">ROUND(E113*F113,2)</f>
        <v>30.78</v>
      </c>
    </row>
    <row r="114" spans="2:7" x14ac:dyDescent="0.2">
      <c r="B114" s="280">
        <v>88316</v>
      </c>
      <c r="C114" s="9" t="s">
        <v>403</v>
      </c>
      <c r="D114" s="8" t="s">
        <v>400</v>
      </c>
      <c r="E114" s="70">
        <v>1.252</v>
      </c>
      <c r="F114" s="8">
        <v>16.59</v>
      </c>
      <c r="G114" s="287">
        <f t="shared" si="2"/>
        <v>20.77</v>
      </c>
    </row>
    <row r="115" spans="2:7" ht="25.5" x14ac:dyDescent="0.2">
      <c r="B115" s="280">
        <v>88248</v>
      </c>
      <c r="C115" s="9" t="s">
        <v>471</v>
      </c>
      <c r="D115" s="8" t="s">
        <v>400</v>
      </c>
      <c r="E115" s="70">
        <v>0.95</v>
      </c>
      <c r="F115" s="27">
        <v>15.99</v>
      </c>
      <c r="G115" s="287">
        <f t="shared" si="2"/>
        <v>15.19</v>
      </c>
    </row>
    <row r="116" spans="2:7" ht="38.25" x14ac:dyDescent="0.2">
      <c r="B116" s="280">
        <v>1419</v>
      </c>
      <c r="C116" s="22" t="s">
        <v>472</v>
      </c>
      <c r="D116" s="21" t="s">
        <v>122</v>
      </c>
      <c r="E116" s="70">
        <v>1</v>
      </c>
      <c r="F116" s="8">
        <v>11.89</v>
      </c>
      <c r="G116" s="287">
        <f t="shared" si="2"/>
        <v>11.89</v>
      </c>
    </row>
    <row r="117" spans="2:7" ht="25.5" x14ac:dyDescent="0.2">
      <c r="B117" s="282">
        <v>3148</v>
      </c>
      <c r="C117" s="22" t="s">
        <v>473</v>
      </c>
      <c r="D117" s="21" t="s">
        <v>122</v>
      </c>
      <c r="E117" s="70">
        <v>5.6000000000000001E-2</v>
      </c>
      <c r="F117" s="8">
        <v>11.06</v>
      </c>
      <c r="G117" s="287">
        <f t="shared" si="2"/>
        <v>0.62</v>
      </c>
    </row>
    <row r="118" spans="2:7" ht="25.5" x14ac:dyDescent="0.2">
      <c r="B118" s="282">
        <v>3907</v>
      </c>
      <c r="C118" s="22" t="s">
        <v>474</v>
      </c>
      <c r="D118" s="21" t="s">
        <v>122</v>
      </c>
      <c r="E118" s="76">
        <v>1</v>
      </c>
      <c r="F118" s="31">
        <v>4.6399999999999997</v>
      </c>
      <c r="G118" s="287">
        <f t="shared" si="2"/>
        <v>4.6399999999999997</v>
      </c>
    </row>
    <row r="119" spans="2:7" ht="25.5" x14ac:dyDescent="0.2">
      <c r="B119" s="282">
        <v>6029</v>
      </c>
      <c r="C119" s="22" t="s">
        <v>475</v>
      </c>
      <c r="D119" s="21" t="s">
        <v>444</v>
      </c>
      <c r="E119" s="76">
        <v>1</v>
      </c>
      <c r="F119" s="31">
        <v>8.64</v>
      </c>
      <c r="G119" s="287">
        <f t="shared" si="2"/>
        <v>8.64</v>
      </c>
    </row>
    <row r="120" spans="2:7" x14ac:dyDescent="0.2">
      <c r="B120" s="280">
        <v>122</v>
      </c>
      <c r="C120" s="22" t="s">
        <v>476</v>
      </c>
      <c r="D120" s="21" t="s">
        <v>122</v>
      </c>
      <c r="E120" s="70">
        <v>5.0000000000000001E-4</v>
      </c>
      <c r="F120" s="27">
        <v>58.71</v>
      </c>
      <c r="G120" s="287">
        <f t="shared" si="2"/>
        <v>0.03</v>
      </c>
    </row>
    <row r="121" spans="2:7" ht="25.5" x14ac:dyDescent="0.2">
      <c r="B121" s="280">
        <v>3729</v>
      </c>
      <c r="C121" s="22" t="s">
        <v>477</v>
      </c>
      <c r="D121" s="21" t="s">
        <v>122</v>
      </c>
      <c r="E121" s="70">
        <v>1</v>
      </c>
      <c r="F121" s="8">
        <v>83.09</v>
      </c>
      <c r="G121" s="287">
        <f t="shared" si="2"/>
        <v>83.09</v>
      </c>
    </row>
    <row r="122" spans="2:7" ht="25.5" x14ac:dyDescent="0.2">
      <c r="B122" s="280">
        <v>20083</v>
      </c>
      <c r="C122" s="22" t="s">
        <v>478</v>
      </c>
      <c r="D122" s="21" t="s">
        <v>122</v>
      </c>
      <c r="E122" s="70">
        <v>2.0000000000000001E-4</v>
      </c>
      <c r="F122" s="27">
        <v>50.99</v>
      </c>
      <c r="G122" s="287">
        <f t="shared" si="2"/>
        <v>0.01</v>
      </c>
    </row>
    <row r="123" spans="2:7" ht="25.5" x14ac:dyDescent="0.2">
      <c r="B123" s="280">
        <v>12773</v>
      </c>
      <c r="C123" s="22" t="s">
        <v>479</v>
      </c>
      <c r="D123" s="21" t="s">
        <v>122</v>
      </c>
      <c r="E123" s="70">
        <v>1</v>
      </c>
      <c r="F123" s="8">
        <v>92.11</v>
      </c>
      <c r="G123" s="287">
        <f t="shared" si="2"/>
        <v>92.11</v>
      </c>
    </row>
    <row r="124" spans="2:7" x14ac:dyDescent="0.2">
      <c r="B124" s="416" t="s">
        <v>410</v>
      </c>
      <c r="C124" s="417"/>
      <c r="D124" s="417"/>
      <c r="E124" s="417"/>
      <c r="F124" s="418"/>
      <c r="G124" s="287">
        <f>SUM(G113:G123)</f>
        <v>267.77</v>
      </c>
    </row>
    <row r="125" spans="2:7" ht="38.25" x14ac:dyDescent="0.2">
      <c r="B125" s="285" t="s">
        <v>31</v>
      </c>
      <c r="C125" s="60" t="s">
        <v>32</v>
      </c>
      <c r="D125" s="232" t="s">
        <v>33</v>
      </c>
      <c r="E125" s="392" t="s">
        <v>7</v>
      </c>
      <c r="F125" s="392"/>
      <c r="G125" s="393"/>
    </row>
    <row r="126" spans="2:7" ht="38.25" x14ac:dyDescent="0.2">
      <c r="B126" s="282" t="s">
        <v>1045</v>
      </c>
      <c r="C126" s="9" t="s">
        <v>443</v>
      </c>
      <c r="D126" s="8" t="s">
        <v>33</v>
      </c>
      <c r="E126" s="45" t="s">
        <v>1055</v>
      </c>
      <c r="F126" s="45" t="s">
        <v>1056</v>
      </c>
      <c r="G126" s="290" t="s">
        <v>2353</v>
      </c>
    </row>
    <row r="127" spans="2:7" ht="38.25" x14ac:dyDescent="0.2">
      <c r="B127" s="282" t="s">
        <v>810</v>
      </c>
      <c r="C127" s="9" t="s">
        <v>811</v>
      </c>
      <c r="D127" s="8" t="s">
        <v>33</v>
      </c>
      <c r="E127" s="45" t="s">
        <v>1057</v>
      </c>
      <c r="F127" s="45" t="s">
        <v>826</v>
      </c>
      <c r="G127" s="290" t="s">
        <v>2354</v>
      </c>
    </row>
    <row r="128" spans="2:7" x14ac:dyDescent="0.2">
      <c r="B128" s="282" t="s">
        <v>1046</v>
      </c>
      <c r="C128" s="9" t="s">
        <v>1047</v>
      </c>
      <c r="D128" s="8" t="s">
        <v>53</v>
      </c>
      <c r="E128" s="45" t="s">
        <v>1058</v>
      </c>
      <c r="F128" s="45" t="s">
        <v>2355</v>
      </c>
      <c r="G128" s="290" t="s">
        <v>2183</v>
      </c>
    </row>
    <row r="129" spans="2:7" x14ac:dyDescent="0.2">
      <c r="B129" s="282" t="s">
        <v>1048</v>
      </c>
      <c r="C129" s="9" t="s">
        <v>1049</v>
      </c>
      <c r="D129" s="8" t="s">
        <v>1050</v>
      </c>
      <c r="E129" s="45" t="s">
        <v>1059</v>
      </c>
      <c r="F129" s="45" t="s">
        <v>2356</v>
      </c>
      <c r="G129" s="290" t="s">
        <v>2344</v>
      </c>
    </row>
    <row r="130" spans="2:7" ht="25.5" x14ac:dyDescent="0.2">
      <c r="B130" s="282" t="s">
        <v>1051</v>
      </c>
      <c r="C130" s="9" t="s">
        <v>1052</v>
      </c>
      <c r="D130" s="8" t="s">
        <v>33</v>
      </c>
      <c r="E130" s="45" t="s">
        <v>1060</v>
      </c>
      <c r="F130" s="45" t="s">
        <v>2357</v>
      </c>
      <c r="G130" s="290" t="s">
        <v>2358</v>
      </c>
    </row>
    <row r="131" spans="2:7" ht="25.5" x14ac:dyDescent="0.2">
      <c r="B131" s="282" t="s">
        <v>814</v>
      </c>
      <c r="C131" s="9" t="s">
        <v>815</v>
      </c>
      <c r="D131" s="8" t="s">
        <v>400</v>
      </c>
      <c r="E131" s="45" t="s">
        <v>1061</v>
      </c>
      <c r="F131" s="45" t="s">
        <v>830</v>
      </c>
      <c r="G131" s="290" t="s">
        <v>1583</v>
      </c>
    </row>
    <row r="132" spans="2:7" ht="25.5" x14ac:dyDescent="0.2">
      <c r="B132" s="282" t="s">
        <v>447</v>
      </c>
      <c r="C132" s="9" t="s">
        <v>448</v>
      </c>
      <c r="D132" s="8" t="s">
        <v>400</v>
      </c>
      <c r="E132" s="45" t="s">
        <v>1062</v>
      </c>
      <c r="F132" s="45" t="s">
        <v>449</v>
      </c>
      <c r="G132" s="290" t="s">
        <v>2359</v>
      </c>
    </row>
    <row r="133" spans="2:7" ht="38.25" x14ac:dyDescent="0.2">
      <c r="B133" s="282" t="s">
        <v>816</v>
      </c>
      <c r="C133" s="9" t="s">
        <v>817</v>
      </c>
      <c r="D133" s="8" t="s">
        <v>415</v>
      </c>
      <c r="E133" s="45" t="s">
        <v>1063</v>
      </c>
      <c r="F133" s="45" t="s">
        <v>2239</v>
      </c>
      <c r="G133" s="290" t="s">
        <v>1259</v>
      </c>
    </row>
    <row r="134" spans="2:7" ht="38.25" x14ac:dyDescent="0.2">
      <c r="B134" s="282" t="s">
        <v>818</v>
      </c>
      <c r="C134" s="9" t="s">
        <v>819</v>
      </c>
      <c r="D134" s="8" t="s">
        <v>418</v>
      </c>
      <c r="E134" s="45" t="s">
        <v>1064</v>
      </c>
      <c r="F134" s="45" t="s">
        <v>835</v>
      </c>
      <c r="G134" s="290" t="s">
        <v>1181</v>
      </c>
    </row>
    <row r="135" spans="2:7" ht="38.25" x14ac:dyDescent="0.2">
      <c r="B135" s="282" t="s">
        <v>820</v>
      </c>
      <c r="C135" s="9" t="s">
        <v>821</v>
      </c>
      <c r="D135" s="8" t="s">
        <v>46</v>
      </c>
      <c r="E135" s="45" t="s">
        <v>1065</v>
      </c>
      <c r="F135" s="45" t="s">
        <v>2240</v>
      </c>
      <c r="G135" s="290" t="s">
        <v>2016</v>
      </c>
    </row>
    <row r="136" spans="2:7" ht="25.5" x14ac:dyDescent="0.2">
      <c r="B136" s="282" t="s">
        <v>1053</v>
      </c>
      <c r="C136" s="9" t="s">
        <v>1054</v>
      </c>
      <c r="D136" s="8" t="s">
        <v>117</v>
      </c>
      <c r="E136" s="45" t="s">
        <v>1066</v>
      </c>
      <c r="F136" s="45" t="s">
        <v>2360</v>
      </c>
      <c r="G136" s="290" t="s">
        <v>2361</v>
      </c>
    </row>
    <row r="137" spans="2:7" x14ac:dyDescent="0.2">
      <c r="B137" s="416" t="s">
        <v>410</v>
      </c>
      <c r="C137" s="417"/>
      <c r="D137" s="417"/>
      <c r="E137" s="417"/>
      <c r="F137" s="418"/>
      <c r="G137" s="287">
        <v>46.32</v>
      </c>
    </row>
    <row r="138" spans="2:7" ht="25.5" x14ac:dyDescent="0.2">
      <c r="B138" s="279" t="s">
        <v>211</v>
      </c>
      <c r="C138" s="74" t="s">
        <v>28</v>
      </c>
      <c r="D138" s="353" t="s">
        <v>122</v>
      </c>
      <c r="E138" s="392" t="s">
        <v>8</v>
      </c>
      <c r="F138" s="392"/>
      <c r="G138" s="393"/>
    </row>
    <row r="139" spans="2:7" x14ac:dyDescent="0.2">
      <c r="B139" s="280">
        <v>88264</v>
      </c>
      <c r="C139" s="9" t="s">
        <v>452</v>
      </c>
      <c r="D139" s="8" t="s">
        <v>400</v>
      </c>
      <c r="E139" s="44">
        <v>8</v>
      </c>
      <c r="F139" s="45">
        <v>21.18</v>
      </c>
      <c r="G139" s="281">
        <f t="shared" ref="G139:G145" si="3">ROUND(E139*F139,2)</f>
        <v>169.44</v>
      </c>
    </row>
    <row r="140" spans="2:7" ht="25.5" x14ac:dyDescent="0.2">
      <c r="B140" s="280">
        <v>88247</v>
      </c>
      <c r="C140" s="9" t="s">
        <v>453</v>
      </c>
      <c r="D140" s="8" t="s">
        <v>400</v>
      </c>
      <c r="E140" s="44">
        <v>8</v>
      </c>
      <c r="F140" s="45">
        <v>16.5</v>
      </c>
      <c r="G140" s="281">
        <f t="shared" si="3"/>
        <v>132</v>
      </c>
    </row>
    <row r="141" spans="2:7" ht="38.25" x14ac:dyDescent="0.2">
      <c r="B141" s="280">
        <v>11991</v>
      </c>
      <c r="C141" s="75" t="s">
        <v>454</v>
      </c>
      <c r="D141" s="21" t="s">
        <v>122</v>
      </c>
      <c r="E141" s="44">
        <v>1</v>
      </c>
      <c r="F141" s="40">
        <v>90</v>
      </c>
      <c r="G141" s="281">
        <f t="shared" si="3"/>
        <v>90</v>
      </c>
    </row>
    <row r="142" spans="2:7" ht="25.5" x14ac:dyDescent="0.2">
      <c r="B142" s="280">
        <v>39210</v>
      </c>
      <c r="C142" s="75" t="s">
        <v>455</v>
      </c>
      <c r="D142" s="21" t="s">
        <v>122</v>
      </c>
      <c r="E142" s="44">
        <v>2</v>
      </c>
      <c r="F142" s="45">
        <v>0.93</v>
      </c>
      <c r="G142" s="281">
        <f t="shared" si="3"/>
        <v>1.86</v>
      </c>
    </row>
    <row r="143" spans="2:7" ht="51" x14ac:dyDescent="0.2">
      <c r="B143" s="282">
        <v>11267</v>
      </c>
      <c r="C143" s="75" t="s">
        <v>456</v>
      </c>
      <c r="D143" s="21" t="s">
        <v>122</v>
      </c>
      <c r="E143" s="44">
        <v>2</v>
      </c>
      <c r="F143" s="40">
        <v>0.9</v>
      </c>
      <c r="G143" s="281">
        <f t="shared" si="3"/>
        <v>1.8</v>
      </c>
    </row>
    <row r="144" spans="2:7" ht="25.5" x14ac:dyDescent="0.2">
      <c r="B144" s="282">
        <v>39176</v>
      </c>
      <c r="C144" s="75" t="s">
        <v>457</v>
      </c>
      <c r="D144" s="21" t="s">
        <v>122</v>
      </c>
      <c r="E144" s="72">
        <v>2</v>
      </c>
      <c r="F144" s="59">
        <v>1.25</v>
      </c>
      <c r="G144" s="283">
        <f t="shared" si="3"/>
        <v>2.5</v>
      </c>
    </row>
    <row r="145" spans="2:7" x14ac:dyDescent="0.2">
      <c r="B145" s="282">
        <v>857</v>
      </c>
      <c r="C145" s="75" t="s">
        <v>458</v>
      </c>
      <c r="D145" s="21" t="s">
        <v>444</v>
      </c>
      <c r="E145" s="72">
        <v>3</v>
      </c>
      <c r="F145" s="59">
        <v>9.33</v>
      </c>
      <c r="G145" s="283">
        <f t="shared" si="3"/>
        <v>27.99</v>
      </c>
    </row>
    <row r="146" spans="2:7" ht="38.25" x14ac:dyDescent="0.2">
      <c r="B146" s="280">
        <v>1062</v>
      </c>
      <c r="C146" s="75" t="s">
        <v>459</v>
      </c>
      <c r="D146" s="21" t="s">
        <v>122</v>
      </c>
      <c r="E146" s="44">
        <v>1</v>
      </c>
      <c r="F146" s="45">
        <v>226.74</v>
      </c>
      <c r="G146" s="281">
        <f t="shared" ref="G146:G152" si="4">ROUND(E146*F146,2)</f>
        <v>226.74</v>
      </c>
    </row>
    <row r="147" spans="2:7" ht="38.25" x14ac:dyDescent="0.2">
      <c r="B147" s="280">
        <v>420</v>
      </c>
      <c r="C147" s="75" t="s">
        <v>460</v>
      </c>
      <c r="D147" s="21" t="s">
        <v>122</v>
      </c>
      <c r="E147" s="44">
        <v>2</v>
      </c>
      <c r="F147" s="45">
        <v>25.84</v>
      </c>
      <c r="G147" s="281">
        <f t="shared" si="4"/>
        <v>51.68</v>
      </c>
    </row>
    <row r="148" spans="2:7" ht="25.5" x14ac:dyDescent="0.2">
      <c r="B148" s="280">
        <v>1539</v>
      </c>
      <c r="C148" s="75" t="s">
        <v>461</v>
      </c>
      <c r="D148" s="21" t="s">
        <v>122</v>
      </c>
      <c r="E148" s="44">
        <v>8</v>
      </c>
      <c r="F148" s="40">
        <v>4.43</v>
      </c>
      <c r="G148" s="281">
        <f t="shared" si="4"/>
        <v>35.44</v>
      </c>
    </row>
    <row r="149" spans="2:7" ht="25.5" x14ac:dyDescent="0.2">
      <c r="B149" s="280">
        <v>12034</v>
      </c>
      <c r="C149" s="75" t="s">
        <v>462</v>
      </c>
      <c r="D149" s="21" t="s">
        <v>122</v>
      </c>
      <c r="E149" s="44">
        <v>2</v>
      </c>
      <c r="F149" s="45">
        <v>3.91</v>
      </c>
      <c r="G149" s="281">
        <f t="shared" si="4"/>
        <v>7.82</v>
      </c>
    </row>
    <row r="150" spans="2:7" ht="25.5" x14ac:dyDescent="0.2">
      <c r="B150" s="282">
        <v>2392</v>
      </c>
      <c r="C150" s="75" t="s">
        <v>463</v>
      </c>
      <c r="D150" s="21" t="s">
        <v>122</v>
      </c>
      <c r="E150" s="44">
        <v>1</v>
      </c>
      <c r="F150" s="45">
        <v>63.77</v>
      </c>
      <c r="G150" s="281">
        <f t="shared" si="4"/>
        <v>63.77</v>
      </c>
    </row>
    <row r="151" spans="2:7" ht="25.5" x14ac:dyDescent="0.2">
      <c r="B151" s="282">
        <v>2685</v>
      </c>
      <c r="C151" s="75" t="s">
        <v>464</v>
      </c>
      <c r="D151" s="21" t="s">
        <v>444</v>
      </c>
      <c r="E151" s="72">
        <v>2</v>
      </c>
      <c r="F151" s="59">
        <v>4.8600000000000003</v>
      </c>
      <c r="G151" s="283">
        <f t="shared" si="4"/>
        <v>9.7200000000000006</v>
      </c>
    </row>
    <row r="152" spans="2:7" ht="38.25" x14ac:dyDescent="0.2">
      <c r="B152" s="282">
        <v>937</v>
      </c>
      <c r="C152" s="75" t="s">
        <v>465</v>
      </c>
      <c r="D152" s="21" t="s">
        <v>444</v>
      </c>
      <c r="E152" s="73">
        <v>27</v>
      </c>
      <c r="F152" s="351">
        <v>9</v>
      </c>
      <c r="G152" s="283">
        <f t="shared" si="4"/>
        <v>243</v>
      </c>
    </row>
    <row r="153" spans="2:7" ht="25.5" x14ac:dyDescent="0.2">
      <c r="B153" s="280">
        <v>406</v>
      </c>
      <c r="C153" s="75" t="s">
        <v>466</v>
      </c>
      <c r="D153" s="21" t="s">
        <v>122</v>
      </c>
      <c r="E153" s="44">
        <v>0.15</v>
      </c>
      <c r="F153" s="45">
        <v>69.94</v>
      </c>
      <c r="G153" s="281">
        <f t="shared" ref="G153:G156" si="5">ROUND(E153*F153,2)</f>
        <v>10.49</v>
      </c>
    </row>
    <row r="154" spans="2:7" ht="25.5" x14ac:dyDescent="0.2">
      <c r="B154" s="282">
        <v>1892</v>
      </c>
      <c r="C154" s="75" t="s">
        <v>467</v>
      </c>
      <c r="D154" s="21" t="s">
        <v>122</v>
      </c>
      <c r="E154" s="44">
        <v>4</v>
      </c>
      <c r="F154" s="45">
        <v>1.38</v>
      </c>
      <c r="G154" s="281">
        <f t="shared" si="5"/>
        <v>5.52</v>
      </c>
    </row>
    <row r="155" spans="2:7" ht="38.25" x14ac:dyDescent="0.2">
      <c r="B155" s="282">
        <v>2731</v>
      </c>
      <c r="C155" s="75" t="s">
        <v>468</v>
      </c>
      <c r="D155" s="21" t="s">
        <v>444</v>
      </c>
      <c r="E155" s="72">
        <v>4</v>
      </c>
      <c r="F155" s="59">
        <v>69.25</v>
      </c>
      <c r="G155" s="283">
        <f t="shared" si="5"/>
        <v>277</v>
      </c>
    </row>
    <row r="156" spans="2:7" ht="38.25" x14ac:dyDescent="0.2">
      <c r="B156" s="282">
        <v>4346</v>
      </c>
      <c r="C156" s="75" t="s">
        <v>469</v>
      </c>
      <c r="D156" s="21" t="s">
        <v>122</v>
      </c>
      <c r="E156" s="73">
        <v>2</v>
      </c>
      <c r="F156" s="59">
        <v>5.62</v>
      </c>
      <c r="G156" s="283">
        <f t="shared" si="5"/>
        <v>11.24</v>
      </c>
    </row>
    <row r="157" spans="2:7" x14ac:dyDescent="0.2">
      <c r="B157" s="405" t="s">
        <v>410</v>
      </c>
      <c r="C157" s="406"/>
      <c r="D157" s="406"/>
      <c r="E157" s="406"/>
      <c r="F157" s="407"/>
      <c r="G157" s="289">
        <f>SUM(G139:G156)</f>
        <v>1368.0100000000002</v>
      </c>
    </row>
    <row r="158" spans="2:7" ht="38.25" x14ac:dyDescent="0.2">
      <c r="B158" s="285" t="s">
        <v>44</v>
      </c>
      <c r="C158" s="60" t="s">
        <v>45</v>
      </c>
      <c r="D158" s="232" t="s">
        <v>46</v>
      </c>
      <c r="E158" s="392" t="s">
        <v>34</v>
      </c>
      <c r="F158" s="392"/>
      <c r="G158" s="393"/>
    </row>
    <row r="159" spans="2:7" x14ac:dyDescent="0.2">
      <c r="B159" s="282" t="s">
        <v>1067</v>
      </c>
      <c r="C159" s="233" t="s">
        <v>1068</v>
      </c>
      <c r="D159" s="8" t="s">
        <v>400</v>
      </c>
      <c r="E159" s="45" t="s">
        <v>1069</v>
      </c>
      <c r="F159" s="249" t="s">
        <v>1070</v>
      </c>
      <c r="G159" s="363" t="s">
        <v>1071</v>
      </c>
    </row>
    <row r="160" spans="2:7" x14ac:dyDescent="0.2">
      <c r="B160" s="282" t="s">
        <v>402</v>
      </c>
      <c r="C160" s="233" t="s">
        <v>403</v>
      </c>
      <c r="D160" s="8" t="s">
        <v>400</v>
      </c>
      <c r="E160" s="45" t="s">
        <v>1072</v>
      </c>
      <c r="F160" s="249" t="s">
        <v>404</v>
      </c>
      <c r="G160" s="363" t="s">
        <v>1073</v>
      </c>
    </row>
    <row r="161" spans="2:7" x14ac:dyDescent="0.2">
      <c r="B161" s="405" t="s">
        <v>410</v>
      </c>
      <c r="C161" s="406"/>
      <c r="D161" s="406"/>
      <c r="E161" s="406"/>
      <c r="F161" s="407"/>
      <c r="G161" s="289">
        <v>75.62</v>
      </c>
    </row>
    <row r="162" spans="2:7" ht="25.5" x14ac:dyDescent="0.2">
      <c r="B162" s="285" t="s">
        <v>47</v>
      </c>
      <c r="C162" s="60" t="s">
        <v>48</v>
      </c>
      <c r="D162" s="232" t="s">
        <v>46</v>
      </c>
      <c r="E162" s="392" t="s">
        <v>1</v>
      </c>
      <c r="F162" s="392"/>
      <c r="G162" s="393"/>
    </row>
    <row r="163" spans="2:7" x14ac:dyDescent="0.2">
      <c r="B163" s="282" t="s">
        <v>1067</v>
      </c>
      <c r="C163" s="233" t="s">
        <v>1068</v>
      </c>
      <c r="D163" s="8" t="s">
        <v>400</v>
      </c>
      <c r="E163" s="45" t="s">
        <v>1074</v>
      </c>
      <c r="F163" s="45" t="s">
        <v>1070</v>
      </c>
      <c r="G163" s="290" t="s">
        <v>1075</v>
      </c>
    </row>
    <row r="164" spans="2:7" x14ac:dyDescent="0.2">
      <c r="B164" s="282" t="s">
        <v>402</v>
      </c>
      <c r="C164" s="233" t="s">
        <v>403</v>
      </c>
      <c r="D164" s="8" t="s">
        <v>400</v>
      </c>
      <c r="E164" s="45" t="s">
        <v>1076</v>
      </c>
      <c r="F164" s="45" t="s">
        <v>404</v>
      </c>
      <c r="G164" s="290" t="s">
        <v>1077</v>
      </c>
    </row>
    <row r="165" spans="2:7" x14ac:dyDescent="0.2">
      <c r="B165" s="405" t="s">
        <v>410</v>
      </c>
      <c r="C165" s="406"/>
      <c r="D165" s="406"/>
      <c r="E165" s="406"/>
      <c r="F165" s="407"/>
      <c r="G165" s="289">
        <v>99.29</v>
      </c>
    </row>
    <row r="166" spans="2:7" ht="38.25" x14ac:dyDescent="0.2">
      <c r="B166" s="285" t="s">
        <v>49</v>
      </c>
      <c r="C166" s="60" t="s">
        <v>50</v>
      </c>
      <c r="D166" s="232" t="s">
        <v>24</v>
      </c>
      <c r="E166" s="392" t="s">
        <v>35</v>
      </c>
      <c r="F166" s="392"/>
      <c r="G166" s="393"/>
    </row>
    <row r="167" spans="2:7" x14ac:dyDescent="0.2">
      <c r="B167" s="282" t="s">
        <v>1067</v>
      </c>
      <c r="C167" s="9" t="s">
        <v>1068</v>
      </c>
      <c r="D167" s="8" t="s">
        <v>400</v>
      </c>
      <c r="E167" s="45" t="s">
        <v>1080</v>
      </c>
      <c r="F167" s="45" t="s">
        <v>1070</v>
      </c>
      <c r="G167" s="290" t="s">
        <v>1081</v>
      </c>
    </row>
    <row r="168" spans="2:7" x14ac:dyDescent="0.2">
      <c r="B168" s="282" t="s">
        <v>402</v>
      </c>
      <c r="C168" s="9" t="s">
        <v>403</v>
      </c>
      <c r="D168" s="8" t="s">
        <v>400</v>
      </c>
      <c r="E168" s="45" t="s">
        <v>1082</v>
      </c>
      <c r="F168" s="45" t="s">
        <v>404</v>
      </c>
      <c r="G168" s="290" t="s">
        <v>1083</v>
      </c>
    </row>
    <row r="169" spans="2:7" ht="38.25" x14ac:dyDescent="0.2">
      <c r="B169" s="282" t="s">
        <v>1078</v>
      </c>
      <c r="C169" s="9" t="s">
        <v>1079</v>
      </c>
      <c r="D169" s="8" t="s">
        <v>46</v>
      </c>
      <c r="E169" s="45" t="s">
        <v>1084</v>
      </c>
      <c r="F169" s="45" t="s">
        <v>2368</v>
      </c>
      <c r="G169" s="290" t="s">
        <v>2369</v>
      </c>
    </row>
    <row r="170" spans="2:7" x14ac:dyDescent="0.2">
      <c r="B170" s="405" t="s">
        <v>410</v>
      </c>
      <c r="C170" s="406"/>
      <c r="D170" s="406"/>
      <c r="E170" s="406"/>
      <c r="F170" s="407"/>
      <c r="G170" s="289">
        <v>28.47</v>
      </c>
    </row>
    <row r="171" spans="2:7" ht="51" x14ac:dyDescent="0.2">
      <c r="B171" s="285" t="s">
        <v>156</v>
      </c>
      <c r="C171" s="60" t="s">
        <v>157</v>
      </c>
      <c r="D171" s="232" t="s">
        <v>24</v>
      </c>
      <c r="E171" s="392" t="s">
        <v>36</v>
      </c>
      <c r="F171" s="392"/>
      <c r="G171" s="393"/>
    </row>
    <row r="172" spans="2:7" ht="25.5" x14ac:dyDescent="0.2">
      <c r="B172" s="282" t="s">
        <v>1085</v>
      </c>
      <c r="C172" s="9" t="s">
        <v>1086</v>
      </c>
      <c r="D172" s="8" t="s">
        <v>1050</v>
      </c>
      <c r="E172" s="45" t="s">
        <v>1096</v>
      </c>
      <c r="F172" s="45" t="s">
        <v>977</v>
      </c>
      <c r="G172" s="290" t="s">
        <v>1097</v>
      </c>
    </row>
    <row r="173" spans="2:7" ht="25.5" x14ac:dyDescent="0.2">
      <c r="B173" s="282" t="s">
        <v>1087</v>
      </c>
      <c r="C173" s="9" t="s">
        <v>445</v>
      </c>
      <c r="D173" s="8" t="s">
        <v>33</v>
      </c>
      <c r="E173" s="45" t="s">
        <v>1098</v>
      </c>
      <c r="F173" s="45" t="s">
        <v>2370</v>
      </c>
      <c r="G173" s="290" t="s">
        <v>1876</v>
      </c>
    </row>
    <row r="174" spans="2:7" ht="25.5" x14ac:dyDescent="0.2">
      <c r="B174" s="282" t="s">
        <v>1088</v>
      </c>
      <c r="C174" s="9" t="s">
        <v>1089</v>
      </c>
      <c r="D174" s="8" t="s">
        <v>33</v>
      </c>
      <c r="E174" s="45" t="s">
        <v>1100</v>
      </c>
      <c r="F174" s="45" t="s">
        <v>2371</v>
      </c>
      <c r="G174" s="290" t="s">
        <v>1273</v>
      </c>
    </row>
    <row r="175" spans="2:7" ht="25.5" x14ac:dyDescent="0.2">
      <c r="B175" s="282" t="s">
        <v>1090</v>
      </c>
      <c r="C175" s="9" t="s">
        <v>1091</v>
      </c>
      <c r="D175" s="8" t="s">
        <v>53</v>
      </c>
      <c r="E175" s="45" t="s">
        <v>1101</v>
      </c>
      <c r="F175" s="45" t="s">
        <v>2372</v>
      </c>
      <c r="G175" s="290" t="s">
        <v>2014</v>
      </c>
    </row>
    <row r="176" spans="2:7" ht="38.25" x14ac:dyDescent="0.2">
      <c r="B176" s="282" t="s">
        <v>1092</v>
      </c>
      <c r="C176" s="9" t="s">
        <v>1093</v>
      </c>
      <c r="D176" s="8" t="s">
        <v>33</v>
      </c>
      <c r="E176" s="45" t="s">
        <v>1102</v>
      </c>
      <c r="F176" s="45" t="s">
        <v>1103</v>
      </c>
      <c r="G176" s="290" t="s">
        <v>1104</v>
      </c>
    </row>
    <row r="177" spans="2:7" ht="25.5" x14ac:dyDescent="0.2">
      <c r="B177" s="282" t="s">
        <v>1094</v>
      </c>
      <c r="C177" s="9" t="s">
        <v>1095</v>
      </c>
      <c r="D177" s="8" t="s">
        <v>53</v>
      </c>
      <c r="E177" s="45" t="s">
        <v>1105</v>
      </c>
      <c r="F177" s="45" t="s">
        <v>2373</v>
      </c>
      <c r="G177" s="290" t="s">
        <v>1640</v>
      </c>
    </row>
    <row r="178" spans="2:7" ht="25.5" x14ac:dyDescent="0.2">
      <c r="B178" s="282" t="s">
        <v>814</v>
      </c>
      <c r="C178" s="9" t="s">
        <v>815</v>
      </c>
      <c r="D178" s="8" t="s">
        <v>400</v>
      </c>
      <c r="E178" s="45" t="s">
        <v>1106</v>
      </c>
      <c r="F178" s="45" t="s">
        <v>830</v>
      </c>
      <c r="G178" s="290" t="s">
        <v>1107</v>
      </c>
    </row>
    <row r="179" spans="2:7" ht="25.5" x14ac:dyDescent="0.2">
      <c r="B179" s="282" t="s">
        <v>447</v>
      </c>
      <c r="C179" s="9" t="s">
        <v>448</v>
      </c>
      <c r="D179" s="8" t="s">
        <v>400</v>
      </c>
      <c r="E179" s="45" t="s">
        <v>1108</v>
      </c>
      <c r="F179" s="45" t="s">
        <v>449</v>
      </c>
      <c r="G179" s="290" t="s">
        <v>1109</v>
      </c>
    </row>
    <row r="180" spans="2:7" ht="38.25" x14ac:dyDescent="0.2">
      <c r="B180" s="282" t="s">
        <v>816</v>
      </c>
      <c r="C180" s="9" t="s">
        <v>817</v>
      </c>
      <c r="D180" s="8" t="s">
        <v>415</v>
      </c>
      <c r="E180" s="45" t="s">
        <v>1110</v>
      </c>
      <c r="F180" s="45" t="s">
        <v>2239</v>
      </c>
      <c r="G180" s="290" t="s">
        <v>1111</v>
      </c>
    </row>
    <row r="181" spans="2:7" ht="38.25" x14ac:dyDescent="0.2">
      <c r="B181" s="282" t="s">
        <v>818</v>
      </c>
      <c r="C181" s="9" t="s">
        <v>819</v>
      </c>
      <c r="D181" s="8" t="s">
        <v>418</v>
      </c>
      <c r="E181" s="45" t="s">
        <v>1112</v>
      </c>
      <c r="F181" s="45" t="s">
        <v>835</v>
      </c>
      <c r="G181" s="290" t="s">
        <v>1113</v>
      </c>
    </row>
    <row r="182" spans="2:7" x14ac:dyDescent="0.2">
      <c r="B182" s="405" t="s">
        <v>410</v>
      </c>
      <c r="C182" s="406"/>
      <c r="D182" s="406"/>
      <c r="E182" s="406"/>
      <c r="F182" s="407"/>
      <c r="G182" s="289">
        <v>72.150000000000006</v>
      </c>
    </row>
    <row r="183" spans="2:7" ht="38.25" x14ac:dyDescent="0.2">
      <c r="B183" s="285" t="s">
        <v>155</v>
      </c>
      <c r="C183" s="60" t="s">
        <v>154</v>
      </c>
      <c r="D183" s="232" t="s">
        <v>24</v>
      </c>
      <c r="E183" s="392" t="s">
        <v>37</v>
      </c>
      <c r="F183" s="392"/>
      <c r="G183" s="393"/>
    </row>
    <row r="184" spans="2:7" ht="25.5" x14ac:dyDescent="0.2">
      <c r="B184" s="282" t="s">
        <v>1085</v>
      </c>
      <c r="C184" s="9" t="s">
        <v>1086</v>
      </c>
      <c r="D184" s="8" t="s">
        <v>1050</v>
      </c>
      <c r="E184" s="45" t="s">
        <v>1096</v>
      </c>
      <c r="F184" s="45" t="s">
        <v>977</v>
      </c>
      <c r="G184" s="290" t="s">
        <v>1097</v>
      </c>
    </row>
    <row r="185" spans="2:7" ht="25.5" x14ac:dyDescent="0.2">
      <c r="B185" s="282" t="s">
        <v>1087</v>
      </c>
      <c r="C185" s="9" t="s">
        <v>445</v>
      </c>
      <c r="D185" s="8" t="s">
        <v>33</v>
      </c>
      <c r="E185" s="45" t="s">
        <v>1116</v>
      </c>
      <c r="F185" s="45" t="s">
        <v>2370</v>
      </c>
      <c r="G185" s="290" t="s">
        <v>2374</v>
      </c>
    </row>
    <row r="186" spans="2:7" ht="25.5" x14ac:dyDescent="0.2">
      <c r="B186" s="282" t="s">
        <v>1088</v>
      </c>
      <c r="C186" s="9" t="s">
        <v>1089</v>
      </c>
      <c r="D186" s="8" t="s">
        <v>33</v>
      </c>
      <c r="E186" s="45" t="s">
        <v>1117</v>
      </c>
      <c r="F186" s="45" t="s">
        <v>2371</v>
      </c>
      <c r="G186" s="290" t="s">
        <v>2375</v>
      </c>
    </row>
    <row r="187" spans="2:7" ht="25.5" x14ac:dyDescent="0.2">
      <c r="B187" s="282" t="s">
        <v>1114</v>
      </c>
      <c r="C187" s="9" t="s">
        <v>1115</v>
      </c>
      <c r="D187" s="8" t="s">
        <v>53</v>
      </c>
      <c r="E187" s="45" t="s">
        <v>1118</v>
      </c>
      <c r="F187" s="45" t="s">
        <v>2376</v>
      </c>
      <c r="G187" s="290" t="s">
        <v>2377</v>
      </c>
    </row>
    <row r="188" spans="2:7" ht="38.25" x14ac:dyDescent="0.2">
      <c r="B188" s="282" t="s">
        <v>1092</v>
      </c>
      <c r="C188" s="9" t="s">
        <v>1093</v>
      </c>
      <c r="D188" s="8" t="s">
        <v>33</v>
      </c>
      <c r="E188" s="45" t="s">
        <v>1120</v>
      </c>
      <c r="F188" s="45" t="s">
        <v>1103</v>
      </c>
      <c r="G188" s="290" t="s">
        <v>1121</v>
      </c>
    </row>
    <row r="189" spans="2:7" ht="25.5" x14ac:dyDescent="0.2">
      <c r="B189" s="282" t="s">
        <v>1094</v>
      </c>
      <c r="C189" s="9" t="s">
        <v>1095</v>
      </c>
      <c r="D189" s="8" t="s">
        <v>53</v>
      </c>
      <c r="E189" s="45" t="s">
        <v>1122</v>
      </c>
      <c r="F189" s="45" t="s">
        <v>2373</v>
      </c>
      <c r="G189" s="290" t="s">
        <v>1746</v>
      </c>
    </row>
    <row r="190" spans="2:7" ht="25.5" x14ac:dyDescent="0.2">
      <c r="B190" s="282" t="s">
        <v>814</v>
      </c>
      <c r="C190" s="9" t="s">
        <v>815</v>
      </c>
      <c r="D190" s="8" t="s">
        <v>400</v>
      </c>
      <c r="E190" s="45" t="s">
        <v>1123</v>
      </c>
      <c r="F190" s="45" t="s">
        <v>830</v>
      </c>
      <c r="G190" s="290" t="s">
        <v>1012</v>
      </c>
    </row>
    <row r="191" spans="2:7" ht="25.5" x14ac:dyDescent="0.2">
      <c r="B191" s="282" t="s">
        <v>447</v>
      </c>
      <c r="C191" s="9" t="s">
        <v>448</v>
      </c>
      <c r="D191" s="8" t="s">
        <v>400</v>
      </c>
      <c r="E191" s="45" t="s">
        <v>1124</v>
      </c>
      <c r="F191" s="45" t="s">
        <v>449</v>
      </c>
      <c r="G191" s="290" t="s">
        <v>1125</v>
      </c>
    </row>
    <row r="192" spans="2:7" ht="38.25" x14ac:dyDescent="0.2">
      <c r="B192" s="282" t="s">
        <v>816</v>
      </c>
      <c r="C192" s="9" t="s">
        <v>817</v>
      </c>
      <c r="D192" s="8" t="s">
        <v>415</v>
      </c>
      <c r="E192" s="45" t="s">
        <v>1096</v>
      </c>
      <c r="F192" s="45" t="s">
        <v>2239</v>
      </c>
      <c r="G192" s="290" t="s">
        <v>1126</v>
      </c>
    </row>
    <row r="193" spans="2:7" ht="38.25" x14ac:dyDescent="0.2">
      <c r="B193" s="282" t="s">
        <v>818</v>
      </c>
      <c r="C193" s="9" t="s">
        <v>819</v>
      </c>
      <c r="D193" s="8" t="s">
        <v>418</v>
      </c>
      <c r="E193" s="45" t="s">
        <v>1112</v>
      </c>
      <c r="F193" s="45" t="s">
        <v>835</v>
      </c>
      <c r="G193" s="290" t="s">
        <v>1113</v>
      </c>
    </row>
    <row r="194" spans="2:7" x14ac:dyDescent="0.2">
      <c r="B194" s="405" t="s">
        <v>410</v>
      </c>
      <c r="C194" s="406"/>
      <c r="D194" s="406"/>
      <c r="E194" s="406"/>
      <c r="F194" s="407"/>
      <c r="G194" s="289">
        <v>62.28</v>
      </c>
    </row>
    <row r="195" spans="2:7" ht="38.25" x14ac:dyDescent="0.2">
      <c r="B195" s="285" t="s">
        <v>158</v>
      </c>
      <c r="C195" s="60" t="s">
        <v>159</v>
      </c>
      <c r="D195" s="232" t="s">
        <v>24</v>
      </c>
      <c r="E195" s="392" t="s">
        <v>38</v>
      </c>
      <c r="F195" s="392"/>
      <c r="G195" s="393"/>
    </row>
    <row r="196" spans="2:7" ht="25.5" x14ac:dyDescent="0.2">
      <c r="B196" s="282" t="s">
        <v>1085</v>
      </c>
      <c r="C196" s="9" t="s">
        <v>1086</v>
      </c>
      <c r="D196" s="8" t="s">
        <v>1050</v>
      </c>
      <c r="E196" s="45" t="s">
        <v>1096</v>
      </c>
      <c r="F196" s="45" t="s">
        <v>977</v>
      </c>
      <c r="G196" s="290" t="s">
        <v>1097</v>
      </c>
    </row>
    <row r="197" spans="2:7" ht="25.5" x14ac:dyDescent="0.2">
      <c r="B197" s="282" t="s">
        <v>1088</v>
      </c>
      <c r="C197" s="9" t="s">
        <v>1089</v>
      </c>
      <c r="D197" s="8" t="s">
        <v>33</v>
      </c>
      <c r="E197" s="45" t="s">
        <v>1127</v>
      </c>
      <c r="F197" s="45" t="s">
        <v>2371</v>
      </c>
      <c r="G197" s="290" t="s">
        <v>2378</v>
      </c>
    </row>
    <row r="198" spans="2:7" ht="25.5" x14ac:dyDescent="0.2">
      <c r="B198" s="282" t="s">
        <v>1114</v>
      </c>
      <c r="C198" s="9" t="s">
        <v>1115</v>
      </c>
      <c r="D198" s="8" t="s">
        <v>53</v>
      </c>
      <c r="E198" s="45" t="s">
        <v>1128</v>
      </c>
      <c r="F198" s="45" t="s">
        <v>2376</v>
      </c>
      <c r="G198" s="290" t="s">
        <v>1366</v>
      </c>
    </row>
    <row r="199" spans="2:7" ht="25.5" x14ac:dyDescent="0.2">
      <c r="B199" s="282" t="s">
        <v>1090</v>
      </c>
      <c r="C199" s="9" t="s">
        <v>1091</v>
      </c>
      <c r="D199" s="8" t="s">
        <v>53</v>
      </c>
      <c r="E199" s="45" t="s">
        <v>1129</v>
      </c>
      <c r="F199" s="45" t="s">
        <v>2372</v>
      </c>
      <c r="G199" s="290" t="s">
        <v>1796</v>
      </c>
    </row>
    <row r="200" spans="2:7" ht="38.25" x14ac:dyDescent="0.2">
      <c r="B200" s="282" t="s">
        <v>1092</v>
      </c>
      <c r="C200" s="9" t="s">
        <v>1093</v>
      </c>
      <c r="D200" s="8" t="s">
        <v>33</v>
      </c>
      <c r="E200" s="45" t="s">
        <v>1131</v>
      </c>
      <c r="F200" s="45" t="s">
        <v>1103</v>
      </c>
      <c r="G200" s="290" t="s">
        <v>1132</v>
      </c>
    </row>
    <row r="201" spans="2:7" ht="25.5" x14ac:dyDescent="0.2">
      <c r="B201" s="282" t="s">
        <v>1094</v>
      </c>
      <c r="C201" s="9" t="s">
        <v>1095</v>
      </c>
      <c r="D201" s="8" t="s">
        <v>53</v>
      </c>
      <c r="E201" s="45" t="s">
        <v>1133</v>
      </c>
      <c r="F201" s="45" t="s">
        <v>2373</v>
      </c>
      <c r="G201" s="290" t="s">
        <v>2014</v>
      </c>
    </row>
    <row r="202" spans="2:7" ht="25.5" x14ac:dyDescent="0.2">
      <c r="B202" s="282" t="s">
        <v>814</v>
      </c>
      <c r="C202" s="9" t="s">
        <v>815</v>
      </c>
      <c r="D202" s="8" t="s">
        <v>400</v>
      </c>
      <c r="E202" s="45" t="s">
        <v>1134</v>
      </c>
      <c r="F202" s="45" t="s">
        <v>830</v>
      </c>
      <c r="G202" s="290" t="s">
        <v>1135</v>
      </c>
    </row>
    <row r="203" spans="2:7" ht="25.5" x14ac:dyDescent="0.2">
      <c r="B203" s="282" t="s">
        <v>447</v>
      </c>
      <c r="C203" s="9" t="s">
        <v>448</v>
      </c>
      <c r="D203" s="8" t="s">
        <v>400</v>
      </c>
      <c r="E203" s="45" t="s">
        <v>1136</v>
      </c>
      <c r="F203" s="45" t="s">
        <v>449</v>
      </c>
      <c r="G203" s="290" t="s">
        <v>1137</v>
      </c>
    </row>
    <row r="204" spans="2:7" ht="38.25" x14ac:dyDescent="0.2">
      <c r="B204" s="282" t="s">
        <v>816</v>
      </c>
      <c r="C204" s="9" t="s">
        <v>817</v>
      </c>
      <c r="D204" s="8" t="s">
        <v>415</v>
      </c>
      <c r="E204" s="45" t="s">
        <v>1138</v>
      </c>
      <c r="F204" s="45" t="s">
        <v>2239</v>
      </c>
      <c r="G204" s="290" t="s">
        <v>1139</v>
      </c>
    </row>
    <row r="205" spans="2:7" ht="38.25" x14ac:dyDescent="0.2">
      <c r="B205" s="282" t="s">
        <v>818</v>
      </c>
      <c r="C205" s="9" t="s">
        <v>819</v>
      </c>
      <c r="D205" s="8" t="s">
        <v>418</v>
      </c>
      <c r="E205" s="45" t="s">
        <v>1140</v>
      </c>
      <c r="F205" s="45" t="s">
        <v>835</v>
      </c>
      <c r="G205" s="290" t="s">
        <v>1141</v>
      </c>
    </row>
    <row r="206" spans="2:7" x14ac:dyDescent="0.2">
      <c r="B206" s="405" t="s">
        <v>410</v>
      </c>
      <c r="C206" s="406"/>
      <c r="D206" s="406"/>
      <c r="E206" s="406"/>
      <c r="F206" s="407"/>
      <c r="G206" s="289">
        <v>121.09</v>
      </c>
    </row>
    <row r="207" spans="2:7" ht="38.25" x14ac:dyDescent="0.2">
      <c r="B207" s="285" t="s">
        <v>58</v>
      </c>
      <c r="C207" s="60" t="s">
        <v>59</v>
      </c>
      <c r="D207" s="232" t="s">
        <v>53</v>
      </c>
      <c r="E207" s="392" t="s">
        <v>39</v>
      </c>
      <c r="F207" s="392"/>
      <c r="G207" s="393"/>
    </row>
    <row r="208" spans="2:7" ht="38.25" x14ac:dyDescent="0.2">
      <c r="B208" s="282" t="s">
        <v>1142</v>
      </c>
      <c r="C208" s="9" t="s">
        <v>1143</v>
      </c>
      <c r="D208" s="8" t="s">
        <v>117</v>
      </c>
      <c r="E208" s="45" t="s">
        <v>1152</v>
      </c>
      <c r="F208" s="45" t="s">
        <v>1384</v>
      </c>
      <c r="G208" s="290" t="s">
        <v>2377</v>
      </c>
    </row>
    <row r="209" spans="2:7" ht="25.5" x14ac:dyDescent="0.2">
      <c r="B209" s="282" t="s">
        <v>1144</v>
      </c>
      <c r="C209" s="9" t="s">
        <v>1145</v>
      </c>
      <c r="D209" s="8" t="s">
        <v>53</v>
      </c>
      <c r="E209" s="45" t="s">
        <v>1153</v>
      </c>
      <c r="F209" s="45" t="s">
        <v>1154</v>
      </c>
      <c r="G209" s="290" t="s">
        <v>1119</v>
      </c>
    </row>
    <row r="210" spans="2:7" ht="25.5" x14ac:dyDescent="0.2">
      <c r="B210" s="282" t="s">
        <v>1146</v>
      </c>
      <c r="C210" s="9" t="s">
        <v>1147</v>
      </c>
      <c r="D210" s="8" t="s">
        <v>400</v>
      </c>
      <c r="E210" s="45" t="s">
        <v>1155</v>
      </c>
      <c r="F210" s="45" t="s">
        <v>1156</v>
      </c>
      <c r="G210" s="290" t="s">
        <v>1157</v>
      </c>
    </row>
    <row r="211" spans="2:7" x14ac:dyDescent="0.2">
      <c r="B211" s="282" t="s">
        <v>1148</v>
      </c>
      <c r="C211" s="9" t="s">
        <v>1149</v>
      </c>
      <c r="D211" s="8" t="s">
        <v>400</v>
      </c>
      <c r="E211" s="45" t="s">
        <v>1158</v>
      </c>
      <c r="F211" s="45" t="s">
        <v>835</v>
      </c>
      <c r="G211" s="290" t="s">
        <v>1159</v>
      </c>
    </row>
    <row r="212" spans="2:7" ht="38.25" x14ac:dyDescent="0.2">
      <c r="B212" s="282" t="s">
        <v>1150</v>
      </c>
      <c r="C212" s="9" t="s">
        <v>1151</v>
      </c>
      <c r="D212" s="8" t="s">
        <v>53</v>
      </c>
      <c r="E212" s="45" t="s">
        <v>407</v>
      </c>
      <c r="F212" s="45" t="s">
        <v>2379</v>
      </c>
      <c r="G212" s="290" t="s">
        <v>2379</v>
      </c>
    </row>
    <row r="213" spans="2:7" x14ac:dyDescent="0.2">
      <c r="B213" s="405" t="s">
        <v>410</v>
      </c>
      <c r="C213" s="406"/>
      <c r="D213" s="406"/>
      <c r="E213" s="406"/>
      <c r="F213" s="407"/>
      <c r="G213" s="289">
        <v>16.440000000000001</v>
      </c>
    </row>
    <row r="214" spans="2:7" ht="38.25" x14ac:dyDescent="0.2">
      <c r="B214" s="285" t="s">
        <v>56</v>
      </c>
      <c r="C214" s="60" t="s">
        <v>57</v>
      </c>
      <c r="D214" s="232" t="s">
        <v>53</v>
      </c>
      <c r="E214" s="392" t="s">
        <v>40</v>
      </c>
      <c r="F214" s="392"/>
      <c r="G214" s="393"/>
    </row>
    <row r="215" spans="2:7" ht="38.25" x14ac:dyDescent="0.2">
      <c r="B215" s="282" t="s">
        <v>1142</v>
      </c>
      <c r="C215" s="9" t="s">
        <v>1143</v>
      </c>
      <c r="D215" s="8" t="s">
        <v>117</v>
      </c>
      <c r="E215" s="45" t="s">
        <v>1162</v>
      </c>
      <c r="F215" s="45" t="s">
        <v>1384</v>
      </c>
      <c r="G215" s="290" t="s">
        <v>2380</v>
      </c>
    </row>
    <row r="216" spans="2:7" ht="25.5" x14ac:dyDescent="0.2">
      <c r="B216" s="282" t="s">
        <v>1144</v>
      </c>
      <c r="C216" s="9" t="s">
        <v>1145</v>
      </c>
      <c r="D216" s="8" t="s">
        <v>53</v>
      </c>
      <c r="E216" s="45" t="s">
        <v>1153</v>
      </c>
      <c r="F216" s="45" t="s">
        <v>1154</v>
      </c>
      <c r="G216" s="290" t="s">
        <v>1119</v>
      </c>
    </row>
    <row r="217" spans="2:7" ht="25.5" x14ac:dyDescent="0.2">
      <c r="B217" s="282" t="s">
        <v>1146</v>
      </c>
      <c r="C217" s="9" t="s">
        <v>1147</v>
      </c>
      <c r="D217" s="8" t="s">
        <v>400</v>
      </c>
      <c r="E217" s="45" t="s">
        <v>1164</v>
      </c>
      <c r="F217" s="45" t="s">
        <v>1156</v>
      </c>
      <c r="G217" s="290" t="s">
        <v>1165</v>
      </c>
    </row>
    <row r="218" spans="2:7" x14ac:dyDescent="0.2">
      <c r="B218" s="282" t="s">
        <v>1148</v>
      </c>
      <c r="C218" s="9" t="s">
        <v>1149</v>
      </c>
      <c r="D218" s="8" t="s">
        <v>400</v>
      </c>
      <c r="E218" s="45" t="s">
        <v>1166</v>
      </c>
      <c r="F218" s="45" t="s">
        <v>835</v>
      </c>
      <c r="G218" s="290" t="s">
        <v>1167</v>
      </c>
    </row>
    <row r="219" spans="2:7" ht="38.25" x14ac:dyDescent="0.2">
      <c r="B219" s="282" t="s">
        <v>1160</v>
      </c>
      <c r="C219" s="9" t="s">
        <v>1161</v>
      </c>
      <c r="D219" s="8" t="s">
        <v>53</v>
      </c>
      <c r="E219" s="45" t="s">
        <v>407</v>
      </c>
      <c r="F219" s="45" t="s">
        <v>2381</v>
      </c>
      <c r="G219" s="290" t="s">
        <v>2381</v>
      </c>
    </row>
    <row r="220" spans="2:7" x14ac:dyDescent="0.2">
      <c r="B220" s="405" t="s">
        <v>410</v>
      </c>
      <c r="C220" s="406"/>
      <c r="D220" s="406"/>
      <c r="E220" s="406"/>
      <c r="F220" s="407"/>
      <c r="G220" s="289">
        <v>14.28</v>
      </c>
    </row>
    <row r="221" spans="2:7" ht="38.25" x14ac:dyDescent="0.2">
      <c r="B221" s="285" t="s">
        <v>51</v>
      </c>
      <c r="C221" s="60" t="s">
        <v>52</v>
      </c>
      <c r="D221" s="232" t="s">
        <v>53</v>
      </c>
      <c r="E221" s="392" t="s">
        <v>41</v>
      </c>
      <c r="F221" s="392"/>
      <c r="G221" s="393"/>
    </row>
    <row r="222" spans="2:7" ht="38.25" x14ac:dyDescent="0.2">
      <c r="B222" s="282" t="s">
        <v>1142</v>
      </c>
      <c r="C222" s="9" t="s">
        <v>1143</v>
      </c>
      <c r="D222" s="8" t="s">
        <v>117</v>
      </c>
      <c r="E222" s="45" t="s">
        <v>1170</v>
      </c>
      <c r="F222" s="45" t="s">
        <v>1384</v>
      </c>
      <c r="G222" s="290" t="s">
        <v>1259</v>
      </c>
    </row>
    <row r="223" spans="2:7" ht="25.5" x14ac:dyDescent="0.2">
      <c r="B223" s="282" t="s">
        <v>1144</v>
      </c>
      <c r="C223" s="9" t="s">
        <v>1145</v>
      </c>
      <c r="D223" s="8" t="s">
        <v>53</v>
      </c>
      <c r="E223" s="45" t="s">
        <v>1153</v>
      </c>
      <c r="F223" s="45" t="s">
        <v>1154</v>
      </c>
      <c r="G223" s="290" t="s">
        <v>1119</v>
      </c>
    </row>
    <row r="224" spans="2:7" ht="25.5" x14ac:dyDescent="0.2">
      <c r="B224" s="282" t="s">
        <v>1146</v>
      </c>
      <c r="C224" s="9" t="s">
        <v>1147</v>
      </c>
      <c r="D224" s="8" t="s">
        <v>400</v>
      </c>
      <c r="E224" s="45" t="s">
        <v>1172</v>
      </c>
      <c r="F224" s="45" t="s">
        <v>1156</v>
      </c>
      <c r="G224" s="290" t="s">
        <v>1173</v>
      </c>
    </row>
    <row r="225" spans="2:7" x14ac:dyDescent="0.2">
      <c r="B225" s="282" t="s">
        <v>1148</v>
      </c>
      <c r="C225" s="9" t="s">
        <v>1149</v>
      </c>
      <c r="D225" s="8" t="s">
        <v>400</v>
      </c>
      <c r="E225" s="45" t="s">
        <v>1174</v>
      </c>
      <c r="F225" s="45" t="s">
        <v>835</v>
      </c>
      <c r="G225" s="290" t="s">
        <v>1175</v>
      </c>
    </row>
    <row r="226" spans="2:7" ht="38.25" x14ac:dyDescent="0.2">
      <c r="B226" s="282" t="s">
        <v>1168</v>
      </c>
      <c r="C226" s="9" t="s">
        <v>1169</v>
      </c>
      <c r="D226" s="8" t="s">
        <v>53</v>
      </c>
      <c r="E226" s="45" t="s">
        <v>407</v>
      </c>
      <c r="F226" s="45" t="s">
        <v>2382</v>
      </c>
      <c r="G226" s="290" t="s">
        <v>2382</v>
      </c>
    </row>
    <row r="227" spans="2:7" x14ac:dyDescent="0.2">
      <c r="B227" s="405" t="s">
        <v>410</v>
      </c>
      <c r="C227" s="406"/>
      <c r="D227" s="406"/>
      <c r="E227" s="406"/>
      <c r="F227" s="407"/>
      <c r="G227" s="289">
        <v>12.72</v>
      </c>
    </row>
    <row r="228" spans="2:7" ht="38.25" x14ac:dyDescent="0.2">
      <c r="B228" s="285" t="s">
        <v>161</v>
      </c>
      <c r="C228" s="60" t="s">
        <v>162</v>
      </c>
      <c r="D228" s="232" t="s">
        <v>53</v>
      </c>
      <c r="E228" s="392" t="s">
        <v>42</v>
      </c>
      <c r="F228" s="392"/>
      <c r="G228" s="393"/>
    </row>
    <row r="229" spans="2:7" ht="38.25" x14ac:dyDescent="0.2">
      <c r="B229" s="282" t="s">
        <v>1142</v>
      </c>
      <c r="C229" s="9" t="s">
        <v>1143</v>
      </c>
      <c r="D229" s="8" t="s">
        <v>117</v>
      </c>
      <c r="E229" s="45" t="s">
        <v>1178</v>
      </c>
      <c r="F229" s="45" t="s">
        <v>1384</v>
      </c>
      <c r="G229" s="290" t="s">
        <v>1214</v>
      </c>
    </row>
    <row r="230" spans="2:7" ht="25.5" x14ac:dyDescent="0.2">
      <c r="B230" s="282" t="s">
        <v>1144</v>
      </c>
      <c r="C230" s="9" t="s">
        <v>1145</v>
      </c>
      <c r="D230" s="8" t="s">
        <v>53</v>
      </c>
      <c r="E230" s="45" t="s">
        <v>1153</v>
      </c>
      <c r="F230" s="45" t="s">
        <v>1154</v>
      </c>
      <c r="G230" s="290" t="s">
        <v>1119</v>
      </c>
    </row>
    <row r="231" spans="2:7" ht="25.5" x14ac:dyDescent="0.2">
      <c r="B231" s="282" t="s">
        <v>1146</v>
      </c>
      <c r="C231" s="9" t="s">
        <v>1147</v>
      </c>
      <c r="D231" s="8" t="s">
        <v>400</v>
      </c>
      <c r="E231" s="45" t="s">
        <v>1180</v>
      </c>
      <c r="F231" s="45" t="s">
        <v>1156</v>
      </c>
      <c r="G231" s="290" t="s">
        <v>1181</v>
      </c>
    </row>
    <row r="232" spans="2:7" x14ac:dyDescent="0.2">
      <c r="B232" s="282" t="s">
        <v>1148</v>
      </c>
      <c r="C232" s="9" t="s">
        <v>1149</v>
      </c>
      <c r="D232" s="8" t="s">
        <v>400</v>
      </c>
      <c r="E232" s="45" t="s">
        <v>1182</v>
      </c>
      <c r="F232" s="45" t="s">
        <v>835</v>
      </c>
      <c r="G232" s="290" t="s">
        <v>1183</v>
      </c>
    </row>
    <row r="233" spans="2:7" ht="38.25" x14ac:dyDescent="0.2">
      <c r="B233" s="282" t="s">
        <v>1176</v>
      </c>
      <c r="C233" s="9" t="s">
        <v>1177</v>
      </c>
      <c r="D233" s="8" t="s">
        <v>53</v>
      </c>
      <c r="E233" s="45" t="s">
        <v>407</v>
      </c>
      <c r="F233" s="45" t="s">
        <v>2383</v>
      </c>
      <c r="G233" s="290" t="s">
        <v>2383</v>
      </c>
    </row>
    <row r="234" spans="2:7" x14ac:dyDescent="0.2">
      <c r="B234" s="405" t="s">
        <v>410</v>
      </c>
      <c r="C234" s="406"/>
      <c r="D234" s="406"/>
      <c r="E234" s="406"/>
      <c r="F234" s="407"/>
      <c r="G234" s="289">
        <v>10.71</v>
      </c>
    </row>
    <row r="235" spans="2:7" ht="38.25" x14ac:dyDescent="0.2">
      <c r="B235" s="286" t="s">
        <v>202</v>
      </c>
      <c r="C235" s="60" t="s">
        <v>203</v>
      </c>
      <c r="D235" s="63" t="s">
        <v>46</v>
      </c>
      <c r="E235" s="392" t="s">
        <v>43</v>
      </c>
      <c r="F235" s="392"/>
      <c r="G235" s="393"/>
    </row>
    <row r="236" spans="2:7" x14ac:dyDescent="0.2">
      <c r="B236" s="282" t="s">
        <v>1067</v>
      </c>
      <c r="C236" s="9" t="s">
        <v>1068</v>
      </c>
      <c r="D236" s="8" t="s">
        <v>400</v>
      </c>
      <c r="E236" s="45" t="s">
        <v>1189</v>
      </c>
      <c r="F236" s="45" t="s">
        <v>1070</v>
      </c>
      <c r="G236" s="290" t="s">
        <v>1190</v>
      </c>
    </row>
    <row r="237" spans="2:7" x14ac:dyDescent="0.2">
      <c r="B237" s="282" t="s">
        <v>402</v>
      </c>
      <c r="C237" s="9" t="s">
        <v>403</v>
      </c>
      <c r="D237" s="8" t="s">
        <v>400</v>
      </c>
      <c r="E237" s="45" t="s">
        <v>1191</v>
      </c>
      <c r="F237" s="45" t="s">
        <v>404</v>
      </c>
      <c r="G237" s="290" t="s">
        <v>1192</v>
      </c>
    </row>
    <row r="238" spans="2:7" ht="38.25" x14ac:dyDescent="0.2">
      <c r="B238" s="282" t="s">
        <v>1184</v>
      </c>
      <c r="C238" s="9" t="s">
        <v>1185</v>
      </c>
      <c r="D238" s="8" t="s">
        <v>415</v>
      </c>
      <c r="E238" s="45" t="s">
        <v>1193</v>
      </c>
      <c r="F238" s="45" t="s">
        <v>2385</v>
      </c>
      <c r="G238" s="290" t="s">
        <v>1141</v>
      </c>
    </row>
    <row r="239" spans="2:7" ht="38.25" x14ac:dyDescent="0.2">
      <c r="B239" s="282" t="s">
        <v>1186</v>
      </c>
      <c r="C239" s="9" t="s">
        <v>1187</v>
      </c>
      <c r="D239" s="8" t="s">
        <v>418</v>
      </c>
      <c r="E239" s="45" t="s">
        <v>1195</v>
      </c>
      <c r="F239" s="45" t="s">
        <v>1014</v>
      </c>
      <c r="G239" s="290" t="s">
        <v>1532</v>
      </c>
    </row>
    <row r="240" spans="2:7" ht="51" x14ac:dyDescent="0.2">
      <c r="B240" s="282" t="s">
        <v>1188</v>
      </c>
      <c r="C240" s="9" t="s">
        <v>2384</v>
      </c>
      <c r="D240" s="8" t="s">
        <v>46</v>
      </c>
      <c r="E240" s="45" t="s">
        <v>1197</v>
      </c>
      <c r="F240" s="45" t="s">
        <v>2386</v>
      </c>
      <c r="G240" s="290" t="s">
        <v>2387</v>
      </c>
    </row>
    <row r="241" spans="2:7" x14ac:dyDescent="0.2">
      <c r="B241" s="405" t="s">
        <v>410</v>
      </c>
      <c r="C241" s="406"/>
      <c r="D241" s="406"/>
      <c r="E241" s="406"/>
      <c r="F241" s="407"/>
      <c r="G241" s="289">
        <v>764.74</v>
      </c>
    </row>
    <row r="242" spans="2:7" ht="51" x14ac:dyDescent="0.2">
      <c r="B242" s="285" t="s">
        <v>54</v>
      </c>
      <c r="C242" s="60" t="s">
        <v>55</v>
      </c>
      <c r="D242" s="232" t="s">
        <v>46</v>
      </c>
      <c r="E242" s="392" t="s">
        <v>160</v>
      </c>
      <c r="F242" s="392"/>
      <c r="G242" s="393"/>
    </row>
    <row r="243" spans="2:7" x14ac:dyDescent="0.2">
      <c r="B243" s="282" t="s">
        <v>1067</v>
      </c>
      <c r="C243" s="9" t="s">
        <v>1068</v>
      </c>
      <c r="D243" s="8" t="s">
        <v>400</v>
      </c>
      <c r="E243" s="45" t="s">
        <v>1198</v>
      </c>
      <c r="F243" s="45" t="s">
        <v>1070</v>
      </c>
      <c r="G243" s="290" t="s">
        <v>1199</v>
      </c>
    </row>
    <row r="244" spans="2:7" x14ac:dyDescent="0.2">
      <c r="B244" s="282" t="s">
        <v>402</v>
      </c>
      <c r="C244" s="9" t="s">
        <v>403</v>
      </c>
      <c r="D244" s="8" t="s">
        <v>400</v>
      </c>
      <c r="E244" s="45" t="s">
        <v>1200</v>
      </c>
      <c r="F244" s="45" t="s">
        <v>404</v>
      </c>
      <c r="G244" s="290" t="s">
        <v>1201</v>
      </c>
    </row>
    <row r="245" spans="2:7" ht="38.25" x14ac:dyDescent="0.2">
      <c r="B245" s="282" t="s">
        <v>1184</v>
      </c>
      <c r="C245" s="9" t="s">
        <v>1185</v>
      </c>
      <c r="D245" s="8" t="s">
        <v>415</v>
      </c>
      <c r="E245" s="45" t="s">
        <v>1202</v>
      </c>
      <c r="F245" s="45" t="s">
        <v>2385</v>
      </c>
      <c r="G245" s="290" t="s">
        <v>1165</v>
      </c>
    </row>
    <row r="246" spans="2:7" ht="38.25" x14ac:dyDescent="0.2">
      <c r="B246" s="282" t="s">
        <v>1186</v>
      </c>
      <c r="C246" s="9" t="s">
        <v>1187</v>
      </c>
      <c r="D246" s="8" t="s">
        <v>418</v>
      </c>
      <c r="E246" s="45" t="s">
        <v>1203</v>
      </c>
      <c r="F246" s="45" t="s">
        <v>1014</v>
      </c>
      <c r="G246" s="290" t="s">
        <v>1126</v>
      </c>
    </row>
    <row r="247" spans="2:7" ht="51" x14ac:dyDescent="0.2">
      <c r="B247" s="282" t="s">
        <v>1188</v>
      </c>
      <c r="C247" s="9" t="s">
        <v>2384</v>
      </c>
      <c r="D247" s="8" t="s">
        <v>46</v>
      </c>
      <c r="E247" s="45" t="s">
        <v>1197</v>
      </c>
      <c r="F247" s="45" t="s">
        <v>2386</v>
      </c>
      <c r="G247" s="290" t="s">
        <v>2387</v>
      </c>
    </row>
    <row r="248" spans="2:7" x14ac:dyDescent="0.2">
      <c r="B248" s="405" t="s">
        <v>410</v>
      </c>
      <c r="C248" s="406"/>
      <c r="D248" s="406"/>
      <c r="E248" s="406"/>
      <c r="F248" s="407"/>
      <c r="G248" s="289">
        <v>697.41</v>
      </c>
    </row>
    <row r="249" spans="2:7" ht="63.75" x14ac:dyDescent="0.2">
      <c r="B249" s="285" t="s">
        <v>212</v>
      </c>
      <c r="C249" s="60" t="s">
        <v>213</v>
      </c>
      <c r="D249" s="232" t="s">
        <v>24</v>
      </c>
      <c r="E249" s="392" t="s">
        <v>62</v>
      </c>
      <c r="F249" s="392"/>
      <c r="G249" s="393"/>
    </row>
    <row r="250" spans="2:7" ht="25.5" x14ac:dyDescent="0.2">
      <c r="B250" s="282" t="s">
        <v>1085</v>
      </c>
      <c r="C250" s="9" t="s">
        <v>1086</v>
      </c>
      <c r="D250" s="8" t="s">
        <v>1050</v>
      </c>
      <c r="E250" s="45" t="s">
        <v>1133</v>
      </c>
      <c r="F250" s="45" t="s">
        <v>977</v>
      </c>
      <c r="G250" s="290" t="s">
        <v>1214</v>
      </c>
    </row>
    <row r="251" spans="2:7" ht="38.25" x14ac:dyDescent="0.2">
      <c r="B251" s="282" t="s">
        <v>1205</v>
      </c>
      <c r="C251" s="9" t="s">
        <v>1206</v>
      </c>
      <c r="D251" s="8" t="s">
        <v>1207</v>
      </c>
      <c r="E251" s="45" t="s">
        <v>1215</v>
      </c>
      <c r="F251" s="45" t="s">
        <v>1398</v>
      </c>
      <c r="G251" s="290" t="s">
        <v>1022</v>
      </c>
    </row>
    <row r="252" spans="2:7" ht="38.25" x14ac:dyDescent="0.2">
      <c r="B252" s="282" t="s">
        <v>1208</v>
      </c>
      <c r="C252" s="9" t="s">
        <v>1209</v>
      </c>
      <c r="D252" s="8" t="s">
        <v>1207</v>
      </c>
      <c r="E252" s="45" t="s">
        <v>1216</v>
      </c>
      <c r="F252" s="45" t="s">
        <v>2388</v>
      </c>
      <c r="G252" s="290" t="s">
        <v>2358</v>
      </c>
    </row>
    <row r="253" spans="2:7" ht="38.25" x14ac:dyDescent="0.2">
      <c r="B253" s="282" t="s">
        <v>1210</v>
      </c>
      <c r="C253" s="9" t="s">
        <v>1211</v>
      </c>
      <c r="D253" s="8" t="s">
        <v>1207</v>
      </c>
      <c r="E253" s="45" t="s">
        <v>1217</v>
      </c>
      <c r="F253" s="45" t="s">
        <v>1582</v>
      </c>
      <c r="G253" s="290" t="s">
        <v>1830</v>
      </c>
    </row>
    <row r="254" spans="2:7" ht="25.5" x14ac:dyDescent="0.2">
      <c r="B254" s="282" t="s">
        <v>1094</v>
      </c>
      <c r="C254" s="9" t="s">
        <v>1095</v>
      </c>
      <c r="D254" s="8" t="s">
        <v>53</v>
      </c>
      <c r="E254" s="45" t="s">
        <v>1219</v>
      </c>
      <c r="F254" s="45" t="s">
        <v>2373</v>
      </c>
      <c r="G254" s="290" t="s">
        <v>1204</v>
      </c>
    </row>
    <row r="255" spans="2:7" ht="25.5" x14ac:dyDescent="0.2">
      <c r="B255" s="282" t="s">
        <v>814</v>
      </c>
      <c r="C255" s="9" t="s">
        <v>815</v>
      </c>
      <c r="D255" s="8" t="s">
        <v>400</v>
      </c>
      <c r="E255" s="45" t="s">
        <v>1220</v>
      </c>
      <c r="F255" s="45" t="s">
        <v>830</v>
      </c>
      <c r="G255" s="290" t="s">
        <v>2389</v>
      </c>
    </row>
    <row r="256" spans="2:7" ht="25.5" x14ac:dyDescent="0.2">
      <c r="B256" s="282" t="s">
        <v>447</v>
      </c>
      <c r="C256" s="9" t="s">
        <v>448</v>
      </c>
      <c r="D256" s="8" t="s">
        <v>400</v>
      </c>
      <c r="E256" s="45" t="s">
        <v>1221</v>
      </c>
      <c r="F256" s="45" t="s">
        <v>449</v>
      </c>
      <c r="G256" s="290" t="s">
        <v>2390</v>
      </c>
    </row>
    <row r="257" spans="2:8" ht="38.25" x14ac:dyDescent="0.2">
      <c r="B257" s="282" t="s">
        <v>1212</v>
      </c>
      <c r="C257" s="9" t="s">
        <v>1213</v>
      </c>
      <c r="D257" s="8" t="s">
        <v>24</v>
      </c>
      <c r="E257" s="45" t="s">
        <v>1222</v>
      </c>
      <c r="F257" s="45" t="s">
        <v>2391</v>
      </c>
      <c r="G257" s="290" t="s">
        <v>2392</v>
      </c>
    </row>
    <row r="258" spans="2:8" x14ac:dyDescent="0.2">
      <c r="B258" s="405" t="s">
        <v>410</v>
      </c>
      <c r="C258" s="406"/>
      <c r="D258" s="406"/>
      <c r="E258" s="406"/>
      <c r="F258" s="407"/>
      <c r="G258" s="292">
        <v>65.150000000000006</v>
      </c>
      <c r="H258" s="239"/>
    </row>
    <row r="259" spans="2:8" ht="51" x14ac:dyDescent="0.2">
      <c r="B259" s="285" t="s">
        <v>200</v>
      </c>
      <c r="C259" s="60" t="s">
        <v>201</v>
      </c>
      <c r="D259" s="232" t="s">
        <v>24</v>
      </c>
      <c r="E259" s="392" t="s">
        <v>63</v>
      </c>
      <c r="F259" s="392"/>
      <c r="G259" s="393"/>
    </row>
    <row r="260" spans="2:8" ht="25.5" x14ac:dyDescent="0.2">
      <c r="B260" s="282" t="s">
        <v>1085</v>
      </c>
      <c r="C260" s="9" t="s">
        <v>1086</v>
      </c>
      <c r="D260" s="8" t="s">
        <v>1050</v>
      </c>
      <c r="E260" s="45" t="s">
        <v>1133</v>
      </c>
      <c r="F260" s="45" t="s">
        <v>977</v>
      </c>
      <c r="G260" s="290" t="s">
        <v>1214</v>
      </c>
    </row>
    <row r="261" spans="2:8" ht="38.25" x14ac:dyDescent="0.2">
      <c r="B261" s="282" t="s">
        <v>1223</v>
      </c>
      <c r="C261" s="9" t="s">
        <v>1224</v>
      </c>
      <c r="D261" s="8" t="s">
        <v>33</v>
      </c>
      <c r="E261" s="45" t="s">
        <v>1229</v>
      </c>
      <c r="F261" s="45" t="s">
        <v>1230</v>
      </c>
      <c r="G261" s="290" t="s">
        <v>1236</v>
      </c>
    </row>
    <row r="262" spans="2:8" ht="25.5" x14ac:dyDescent="0.2">
      <c r="B262" s="282" t="s">
        <v>1094</v>
      </c>
      <c r="C262" s="9" t="s">
        <v>1095</v>
      </c>
      <c r="D262" s="8" t="s">
        <v>53</v>
      </c>
      <c r="E262" s="45" t="s">
        <v>1231</v>
      </c>
      <c r="F262" s="45" t="s">
        <v>2373</v>
      </c>
      <c r="G262" s="290" t="s">
        <v>2393</v>
      </c>
    </row>
    <row r="263" spans="2:8" ht="25.5" x14ac:dyDescent="0.2">
      <c r="B263" s="282" t="s">
        <v>814</v>
      </c>
      <c r="C263" s="9" t="s">
        <v>815</v>
      </c>
      <c r="D263" s="8" t="s">
        <v>400</v>
      </c>
      <c r="E263" s="45" t="s">
        <v>1232</v>
      </c>
      <c r="F263" s="45" t="s">
        <v>830</v>
      </c>
      <c r="G263" s="290" t="s">
        <v>1238</v>
      </c>
    </row>
    <row r="264" spans="2:8" ht="25.5" x14ac:dyDescent="0.2">
      <c r="B264" s="282" t="s">
        <v>447</v>
      </c>
      <c r="C264" s="9" t="s">
        <v>448</v>
      </c>
      <c r="D264" s="8" t="s">
        <v>400</v>
      </c>
      <c r="E264" s="45" t="s">
        <v>1233</v>
      </c>
      <c r="F264" s="45" t="s">
        <v>449</v>
      </c>
      <c r="G264" s="290" t="s">
        <v>1239</v>
      </c>
    </row>
    <row r="265" spans="2:8" ht="38.25" x14ac:dyDescent="0.2">
      <c r="B265" s="282" t="s">
        <v>1225</v>
      </c>
      <c r="C265" s="9" t="s">
        <v>1226</v>
      </c>
      <c r="D265" s="8" t="s">
        <v>24</v>
      </c>
      <c r="E265" s="45" t="s">
        <v>1234</v>
      </c>
      <c r="F265" s="45" t="s">
        <v>2394</v>
      </c>
      <c r="G265" s="290" t="s">
        <v>2395</v>
      </c>
    </row>
    <row r="266" spans="2:8" ht="25.5" x14ac:dyDescent="0.2">
      <c r="B266" s="282" t="s">
        <v>1227</v>
      </c>
      <c r="C266" s="9" t="s">
        <v>1228</v>
      </c>
      <c r="D266" s="8" t="s">
        <v>33</v>
      </c>
      <c r="E266" s="45" t="s">
        <v>1235</v>
      </c>
      <c r="F266" s="45" t="s">
        <v>2396</v>
      </c>
      <c r="G266" s="290" t="s">
        <v>2397</v>
      </c>
    </row>
    <row r="267" spans="2:8" x14ac:dyDescent="0.2">
      <c r="B267" s="405" t="s">
        <v>410</v>
      </c>
      <c r="C267" s="406"/>
      <c r="D267" s="406"/>
      <c r="E267" s="406"/>
      <c r="F267" s="407"/>
      <c r="G267" s="293">
        <v>103.11</v>
      </c>
    </row>
    <row r="268" spans="2:8" ht="51" x14ac:dyDescent="0.2">
      <c r="B268" s="285" t="s">
        <v>192</v>
      </c>
      <c r="C268" s="60" t="s">
        <v>193</v>
      </c>
      <c r="D268" s="232" t="s">
        <v>24</v>
      </c>
      <c r="E268" s="392" t="s">
        <v>2</v>
      </c>
      <c r="F268" s="392"/>
      <c r="G268" s="393"/>
    </row>
    <row r="269" spans="2:8" ht="25.5" x14ac:dyDescent="0.2">
      <c r="B269" s="282" t="s">
        <v>1085</v>
      </c>
      <c r="C269" s="9" t="s">
        <v>1086</v>
      </c>
      <c r="D269" s="8" t="s">
        <v>1050</v>
      </c>
      <c r="E269" s="45" t="s">
        <v>1133</v>
      </c>
      <c r="F269" s="45" t="s">
        <v>977</v>
      </c>
      <c r="G269" s="290" t="s">
        <v>1214</v>
      </c>
    </row>
    <row r="270" spans="2:8" ht="51" x14ac:dyDescent="0.2">
      <c r="B270" s="282" t="s">
        <v>1240</v>
      </c>
      <c r="C270" s="9" t="s">
        <v>1241</v>
      </c>
      <c r="D270" s="8" t="s">
        <v>1207</v>
      </c>
      <c r="E270" s="45" t="s">
        <v>1246</v>
      </c>
      <c r="F270" s="45" t="s">
        <v>2398</v>
      </c>
      <c r="G270" s="290" t="s">
        <v>2399</v>
      </c>
    </row>
    <row r="271" spans="2:8" ht="38.25" x14ac:dyDescent="0.2">
      <c r="B271" s="282" t="s">
        <v>1242</v>
      </c>
      <c r="C271" s="9" t="s">
        <v>1243</v>
      </c>
      <c r="D271" s="8" t="s">
        <v>33</v>
      </c>
      <c r="E271" s="45" t="s">
        <v>1248</v>
      </c>
      <c r="F271" s="45" t="s">
        <v>2400</v>
      </c>
      <c r="G271" s="290" t="s">
        <v>1638</v>
      </c>
    </row>
    <row r="272" spans="2:8" ht="25.5" x14ac:dyDescent="0.2">
      <c r="B272" s="282" t="s">
        <v>814</v>
      </c>
      <c r="C272" s="9" t="s">
        <v>815</v>
      </c>
      <c r="D272" s="8" t="s">
        <v>400</v>
      </c>
      <c r="E272" s="45" t="s">
        <v>1250</v>
      </c>
      <c r="F272" s="45" t="s">
        <v>830</v>
      </c>
      <c r="G272" s="290" t="s">
        <v>1015</v>
      </c>
    </row>
    <row r="273" spans="2:7" ht="25.5" x14ac:dyDescent="0.2">
      <c r="B273" s="282" t="s">
        <v>447</v>
      </c>
      <c r="C273" s="9" t="s">
        <v>448</v>
      </c>
      <c r="D273" s="8" t="s">
        <v>400</v>
      </c>
      <c r="E273" s="45" t="s">
        <v>1251</v>
      </c>
      <c r="F273" s="45" t="s">
        <v>449</v>
      </c>
      <c r="G273" s="290" t="s">
        <v>1252</v>
      </c>
    </row>
    <row r="274" spans="2:7" ht="38.25" x14ac:dyDescent="0.2">
      <c r="B274" s="282" t="s">
        <v>1244</v>
      </c>
      <c r="C274" s="9" t="s">
        <v>1245</v>
      </c>
      <c r="D274" s="8" t="s">
        <v>24</v>
      </c>
      <c r="E274" s="45" t="s">
        <v>1253</v>
      </c>
      <c r="F274" s="45" t="s">
        <v>2401</v>
      </c>
      <c r="G274" s="290" t="s">
        <v>1771</v>
      </c>
    </row>
    <row r="275" spans="2:7" x14ac:dyDescent="0.2">
      <c r="B275" s="405" t="s">
        <v>410</v>
      </c>
      <c r="C275" s="406"/>
      <c r="D275" s="406"/>
      <c r="E275" s="406"/>
      <c r="F275" s="407"/>
      <c r="G275" s="293">
        <v>31.6</v>
      </c>
    </row>
    <row r="276" spans="2:7" ht="51" x14ac:dyDescent="0.2">
      <c r="B276" s="285" t="s">
        <v>194</v>
      </c>
      <c r="C276" s="60" t="s">
        <v>195</v>
      </c>
      <c r="D276" s="232" t="s">
        <v>53</v>
      </c>
      <c r="E276" s="392" t="s">
        <v>64</v>
      </c>
      <c r="F276" s="392"/>
      <c r="G276" s="393"/>
    </row>
    <row r="277" spans="2:7" ht="38.25" x14ac:dyDescent="0.2">
      <c r="B277" s="282" t="s">
        <v>1142</v>
      </c>
      <c r="C277" s="9" t="s">
        <v>1143</v>
      </c>
      <c r="D277" s="8" t="s">
        <v>117</v>
      </c>
      <c r="E277" s="45" t="s">
        <v>1254</v>
      </c>
      <c r="F277" s="45" t="s">
        <v>1384</v>
      </c>
      <c r="G277" s="290" t="s">
        <v>1291</v>
      </c>
    </row>
    <row r="278" spans="2:7" ht="25.5" x14ac:dyDescent="0.2">
      <c r="B278" s="282" t="s">
        <v>1144</v>
      </c>
      <c r="C278" s="9" t="s">
        <v>1145</v>
      </c>
      <c r="D278" s="8" t="s">
        <v>53</v>
      </c>
      <c r="E278" s="45" t="s">
        <v>1153</v>
      </c>
      <c r="F278" s="45" t="s">
        <v>1154</v>
      </c>
      <c r="G278" s="290" t="s">
        <v>1119</v>
      </c>
    </row>
    <row r="279" spans="2:7" ht="25.5" x14ac:dyDescent="0.2">
      <c r="B279" s="282" t="s">
        <v>1146</v>
      </c>
      <c r="C279" s="9" t="s">
        <v>1147</v>
      </c>
      <c r="D279" s="8" t="s">
        <v>400</v>
      </c>
      <c r="E279" s="45" t="s">
        <v>1255</v>
      </c>
      <c r="F279" s="45" t="s">
        <v>1156</v>
      </c>
      <c r="G279" s="290" t="s">
        <v>828</v>
      </c>
    </row>
    <row r="280" spans="2:7" x14ac:dyDescent="0.2">
      <c r="B280" s="282" t="s">
        <v>1148</v>
      </c>
      <c r="C280" s="9" t="s">
        <v>1149</v>
      </c>
      <c r="D280" s="8" t="s">
        <v>400</v>
      </c>
      <c r="E280" s="45" t="s">
        <v>1256</v>
      </c>
      <c r="F280" s="45" t="s">
        <v>835</v>
      </c>
      <c r="G280" s="290" t="s">
        <v>1257</v>
      </c>
    </row>
    <row r="281" spans="2:7" ht="38.25" x14ac:dyDescent="0.2">
      <c r="B281" s="282" t="s">
        <v>1150</v>
      </c>
      <c r="C281" s="9" t="s">
        <v>1151</v>
      </c>
      <c r="D281" s="8" t="s">
        <v>53</v>
      </c>
      <c r="E281" s="45" t="s">
        <v>407</v>
      </c>
      <c r="F281" s="45" t="s">
        <v>2379</v>
      </c>
      <c r="G281" s="290" t="s">
        <v>2379</v>
      </c>
    </row>
    <row r="282" spans="2:7" x14ac:dyDescent="0.2">
      <c r="B282" s="389" t="s">
        <v>410</v>
      </c>
      <c r="C282" s="390"/>
      <c r="D282" s="390"/>
      <c r="E282" s="390"/>
      <c r="F282" s="391"/>
      <c r="G282" s="293">
        <v>16.47</v>
      </c>
    </row>
    <row r="283" spans="2:7" ht="51" x14ac:dyDescent="0.2">
      <c r="B283" s="285" t="s">
        <v>196</v>
      </c>
      <c r="C283" s="60" t="s">
        <v>197</v>
      </c>
      <c r="D283" s="232" t="s">
        <v>53</v>
      </c>
      <c r="E283" s="392" t="s">
        <v>65</v>
      </c>
      <c r="F283" s="392"/>
      <c r="G283" s="393"/>
    </row>
    <row r="284" spans="2:7" ht="38.25" x14ac:dyDescent="0.2">
      <c r="B284" s="282" t="s">
        <v>1142</v>
      </c>
      <c r="C284" s="9" t="s">
        <v>1143</v>
      </c>
      <c r="D284" s="8" t="s">
        <v>117</v>
      </c>
      <c r="E284" s="45" t="s">
        <v>1258</v>
      </c>
      <c r="F284" s="45" t="s">
        <v>1384</v>
      </c>
      <c r="G284" s="290" t="s">
        <v>1097</v>
      </c>
    </row>
    <row r="285" spans="2:7" ht="25.5" x14ac:dyDescent="0.2">
      <c r="B285" s="282" t="s">
        <v>1144</v>
      </c>
      <c r="C285" s="9" t="s">
        <v>1145</v>
      </c>
      <c r="D285" s="8" t="s">
        <v>53</v>
      </c>
      <c r="E285" s="45" t="s">
        <v>1153</v>
      </c>
      <c r="F285" s="45" t="s">
        <v>1154</v>
      </c>
      <c r="G285" s="290" t="s">
        <v>1119</v>
      </c>
    </row>
    <row r="286" spans="2:7" ht="25.5" x14ac:dyDescent="0.2">
      <c r="B286" s="282" t="s">
        <v>1146</v>
      </c>
      <c r="C286" s="9" t="s">
        <v>1147</v>
      </c>
      <c r="D286" s="8" t="s">
        <v>400</v>
      </c>
      <c r="E286" s="45" t="s">
        <v>1260</v>
      </c>
      <c r="F286" s="45" t="s">
        <v>1156</v>
      </c>
      <c r="G286" s="290" t="s">
        <v>1130</v>
      </c>
    </row>
    <row r="287" spans="2:7" x14ac:dyDescent="0.2">
      <c r="B287" s="282" t="s">
        <v>1148</v>
      </c>
      <c r="C287" s="9" t="s">
        <v>1149</v>
      </c>
      <c r="D287" s="8" t="s">
        <v>400</v>
      </c>
      <c r="E287" s="45" t="s">
        <v>1261</v>
      </c>
      <c r="F287" s="45" t="s">
        <v>835</v>
      </c>
      <c r="G287" s="290" t="s">
        <v>1262</v>
      </c>
    </row>
    <row r="288" spans="2:7" ht="38.25" x14ac:dyDescent="0.2">
      <c r="B288" s="282" t="s">
        <v>1168</v>
      </c>
      <c r="C288" s="9" t="s">
        <v>1169</v>
      </c>
      <c r="D288" s="8" t="s">
        <v>53</v>
      </c>
      <c r="E288" s="45" t="s">
        <v>407</v>
      </c>
      <c r="F288" s="45" t="s">
        <v>2382</v>
      </c>
      <c r="G288" s="290" t="s">
        <v>2382</v>
      </c>
    </row>
    <row r="289" spans="2:7" x14ac:dyDescent="0.2">
      <c r="B289" s="389" t="s">
        <v>410</v>
      </c>
      <c r="C289" s="390"/>
      <c r="D289" s="390"/>
      <c r="E289" s="390"/>
      <c r="F289" s="391"/>
      <c r="G289" s="293">
        <v>12.65</v>
      </c>
    </row>
    <row r="290" spans="2:7" ht="51" x14ac:dyDescent="0.2">
      <c r="B290" s="285" t="s">
        <v>207</v>
      </c>
      <c r="C290" s="60" t="s">
        <v>208</v>
      </c>
      <c r="D290" s="232" t="s">
        <v>53</v>
      </c>
      <c r="E290" s="392" t="s">
        <v>66</v>
      </c>
      <c r="F290" s="392"/>
      <c r="G290" s="393"/>
    </row>
    <row r="291" spans="2:7" ht="38.25" x14ac:dyDescent="0.2">
      <c r="B291" s="282" t="s">
        <v>1142</v>
      </c>
      <c r="C291" s="9" t="s">
        <v>1143</v>
      </c>
      <c r="D291" s="8" t="s">
        <v>117</v>
      </c>
      <c r="E291" s="45" t="s">
        <v>1263</v>
      </c>
      <c r="F291" s="45" t="s">
        <v>1384</v>
      </c>
      <c r="G291" s="290" t="s">
        <v>1171</v>
      </c>
    </row>
    <row r="292" spans="2:7" ht="25.5" x14ac:dyDescent="0.2">
      <c r="B292" s="282" t="s">
        <v>1144</v>
      </c>
      <c r="C292" s="9" t="s">
        <v>1145</v>
      </c>
      <c r="D292" s="8" t="s">
        <v>53</v>
      </c>
      <c r="E292" s="45" t="s">
        <v>1153</v>
      </c>
      <c r="F292" s="45" t="s">
        <v>1154</v>
      </c>
      <c r="G292" s="290" t="s">
        <v>1119</v>
      </c>
    </row>
    <row r="293" spans="2:7" ht="25.5" x14ac:dyDescent="0.2">
      <c r="B293" s="282" t="s">
        <v>1146</v>
      </c>
      <c r="C293" s="9" t="s">
        <v>1147</v>
      </c>
      <c r="D293" s="8" t="s">
        <v>400</v>
      </c>
      <c r="E293" s="45" t="s">
        <v>1264</v>
      </c>
      <c r="F293" s="45" t="s">
        <v>1156</v>
      </c>
      <c r="G293" s="290" t="s">
        <v>1265</v>
      </c>
    </row>
    <row r="294" spans="2:7" x14ac:dyDescent="0.2">
      <c r="B294" s="282" t="s">
        <v>1148</v>
      </c>
      <c r="C294" s="9" t="s">
        <v>1149</v>
      </c>
      <c r="D294" s="8" t="s">
        <v>400</v>
      </c>
      <c r="E294" s="45" t="s">
        <v>1266</v>
      </c>
      <c r="F294" s="45" t="s">
        <v>835</v>
      </c>
      <c r="G294" s="290" t="s">
        <v>1267</v>
      </c>
    </row>
    <row r="295" spans="2:7" ht="38.25" x14ac:dyDescent="0.2">
      <c r="B295" s="282" t="s">
        <v>1176</v>
      </c>
      <c r="C295" s="9" t="s">
        <v>1177</v>
      </c>
      <c r="D295" s="8" t="s">
        <v>53</v>
      </c>
      <c r="E295" s="45" t="s">
        <v>407</v>
      </c>
      <c r="F295" s="45" t="s">
        <v>2383</v>
      </c>
      <c r="G295" s="290" t="s">
        <v>2383</v>
      </c>
    </row>
    <row r="296" spans="2:7" x14ac:dyDescent="0.2">
      <c r="B296" s="389" t="s">
        <v>410</v>
      </c>
      <c r="C296" s="390"/>
      <c r="D296" s="390"/>
      <c r="E296" s="390"/>
      <c r="F296" s="391"/>
      <c r="G296" s="293">
        <v>10.58</v>
      </c>
    </row>
    <row r="297" spans="2:7" ht="51" x14ac:dyDescent="0.2">
      <c r="B297" s="285" t="s">
        <v>198</v>
      </c>
      <c r="C297" s="60" t="s">
        <v>199</v>
      </c>
      <c r="D297" s="232" t="s">
        <v>53</v>
      </c>
      <c r="E297" s="392" t="s">
        <v>67</v>
      </c>
      <c r="F297" s="392"/>
      <c r="G297" s="393"/>
    </row>
    <row r="298" spans="2:7" ht="38.25" x14ac:dyDescent="0.2">
      <c r="B298" s="282" t="s">
        <v>1142</v>
      </c>
      <c r="C298" s="9" t="s">
        <v>1143</v>
      </c>
      <c r="D298" s="8" t="s">
        <v>117</v>
      </c>
      <c r="E298" s="45" t="s">
        <v>1270</v>
      </c>
      <c r="F298" s="45" t="s">
        <v>1384</v>
      </c>
      <c r="G298" s="290" t="s">
        <v>1796</v>
      </c>
    </row>
    <row r="299" spans="2:7" ht="25.5" x14ac:dyDescent="0.2">
      <c r="B299" s="282" t="s">
        <v>1144</v>
      </c>
      <c r="C299" s="9" t="s">
        <v>1145</v>
      </c>
      <c r="D299" s="8" t="s">
        <v>53</v>
      </c>
      <c r="E299" s="45" t="s">
        <v>1153</v>
      </c>
      <c r="F299" s="45" t="s">
        <v>1154</v>
      </c>
      <c r="G299" s="290" t="s">
        <v>1119</v>
      </c>
    </row>
    <row r="300" spans="2:7" ht="25.5" x14ac:dyDescent="0.2">
      <c r="B300" s="282" t="s">
        <v>1146</v>
      </c>
      <c r="C300" s="9" t="s">
        <v>1147</v>
      </c>
      <c r="D300" s="8" t="s">
        <v>400</v>
      </c>
      <c r="E300" s="45" t="s">
        <v>834</v>
      </c>
      <c r="F300" s="45" t="s">
        <v>1156</v>
      </c>
      <c r="G300" s="290" t="s">
        <v>1271</v>
      </c>
    </row>
    <row r="301" spans="2:7" x14ac:dyDescent="0.2">
      <c r="B301" s="282" t="s">
        <v>1148</v>
      </c>
      <c r="C301" s="9" t="s">
        <v>1149</v>
      </c>
      <c r="D301" s="8" t="s">
        <v>400</v>
      </c>
      <c r="E301" s="45" t="s">
        <v>1272</v>
      </c>
      <c r="F301" s="45" t="s">
        <v>835</v>
      </c>
      <c r="G301" s="290" t="s">
        <v>1273</v>
      </c>
    </row>
    <row r="302" spans="2:7" ht="25.5" x14ac:dyDescent="0.2">
      <c r="B302" s="282" t="s">
        <v>1268</v>
      </c>
      <c r="C302" s="9" t="s">
        <v>1269</v>
      </c>
      <c r="D302" s="8" t="s">
        <v>53</v>
      </c>
      <c r="E302" s="45" t="s">
        <v>407</v>
      </c>
      <c r="F302" s="45" t="s">
        <v>2402</v>
      </c>
      <c r="G302" s="290" t="s">
        <v>2402</v>
      </c>
    </row>
    <row r="303" spans="2:7" x14ac:dyDescent="0.2">
      <c r="B303" s="389" t="s">
        <v>410</v>
      </c>
      <c r="C303" s="390"/>
      <c r="D303" s="390"/>
      <c r="E303" s="390"/>
      <c r="F303" s="391"/>
      <c r="G303" s="293">
        <v>13.91</v>
      </c>
    </row>
    <row r="304" spans="2:7" ht="38.25" x14ac:dyDescent="0.2">
      <c r="B304" s="285" t="s">
        <v>69</v>
      </c>
      <c r="C304" s="60" t="s">
        <v>70</v>
      </c>
      <c r="D304" s="232" t="s">
        <v>46</v>
      </c>
      <c r="E304" s="392" t="s">
        <v>68</v>
      </c>
      <c r="F304" s="392"/>
      <c r="G304" s="393"/>
    </row>
    <row r="305" spans="2:7" ht="25.5" x14ac:dyDescent="0.2">
      <c r="B305" s="282" t="s">
        <v>1274</v>
      </c>
      <c r="C305" s="9" t="s">
        <v>1275</v>
      </c>
      <c r="D305" s="8" t="s">
        <v>46</v>
      </c>
      <c r="E305" s="45" t="s">
        <v>2403</v>
      </c>
      <c r="F305" s="45" t="s">
        <v>1286</v>
      </c>
      <c r="G305" s="290" t="s">
        <v>1287</v>
      </c>
    </row>
    <row r="306" spans="2:7" x14ac:dyDescent="0.2">
      <c r="B306" s="282" t="s">
        <v>1276</v>
      </c>
      <c r="C306" s="9" t="s">
        <v>1277</v>
      </c>
      <c r="D306" s="8" t="s">
        <v>53</v>
      </c>
      <c r="E306" s="45" t="s">
        <v>2404</v>
      </c>
      <c r="F306" s="45" t="s">
        <v>2254</v>
      </c>
      <c r="G306" s="290" t="s">
        <v>2405</v>
      </c>
    </row>
    <row r="307" spans="2:7" ht="25.5" x14ac:dyDescent="0.2">
      <c r="B307" s="282" t="s">
        <v>1278</v>
      </c>
      <c r="C307" s="9" t="s">
        <v>1279</v>
      </c>
      <c r="D307" s="8" t="s">
        <v>46</v>
      </c>
      <c r="E307" s="45" t="s">
        <v>2406</v>
      </c>
      <c r="F307" s="45" t="s">
        <v>2407</v>
      </c>
      <c r="G307" s="290" t="s">
        <v>2408</v>
      </c>
    </row>
    <row r="308" spans="2:7" x14ac:dyDescent="0.2">
      <c r="B308" s="282" t="s">
        <v>402</v>
      </c>
      <c r="C308" s="9" t="s">
        <v>403</v>
      </c>
      <c r="D308" s="8" t="s">
        <v>400</v>
      </c>
      <c r="E308" s="45" t="s">
        <v>2409</v>
      </c>
      <c r="F308" s="45" t="s">
        <v>404</v>
      </c>
      <c r="G308" s="290" t="s">
        <v>2410</v>
      </c>
    </row>
    <row r="309" spans="2:7" ht="38.25" x14ac:dyDescent="0.2">
      <c r="B309" s="282" t="s">
        <v>1280</v>
      </c>
      <c r="C309" s="9" t="s">
        <v>1281</v>
      </c>
      <c r="D309" s="8" t="s">
        <v>400</v>
      </c>
      <c r="E309" s="45" t="s">
        <v>2411</v>
      </c>
      <c r="F309" s="45" t="s">
        <v>1288</v>
      </c>
      <c r="G309" s="290" t="s">
        <v>2412</v>
      </c>
    </row>
    <row r="310" spans="2:7" ht="51" x14ac:dyDescent="0.2">
      <c r="B310" s="282" t="s">
        <v>1282</v>
      </c>
      <c r="C310" s="9" t="s">
        <v>1283</v>
      </c>
      <c r="D310" s="8" t="s">
        <v>415</v>
      </c>
      <c r="E310" s="45" t="s">
        <v>2413</v>
      </c>
      <c r="F310" s="45" t="s">
        <v>2414</v>
      </c>
      <c r="G310" s="290" t="s">
        <v>1929</v>
      </c>
    </row>
    <row r="311" spans="2:7" ht="51" x14ac:dyDescent="0.2">
      <c r="B311" s="282" t="s">
        <v>1284</v>
      </c>
      <c r="C311" s="9" t="s">
        <v>1285</v>
      </c>
      <c r="D311" s="8" t="s">
        <v>418</v>
      </c>
      <c r="E311" s="45" t="s">
        <v>2415</v>
      </c>
      <c r="F311" s="45" t="s">
        <v>1563</v>
      </c>
      <c r="G311" s="290" t="s">
        <v>1265</v>
      </c>
    </row>
    <row r="312" spans="2:7" x14ac:dyDescent="0.2">
      <c r="B312" s="389" t="s">
        <v>410</v>
      </c>
      <c r="C312" s="390"/>
      <c r="D312" s="390"/>
      <c r="E312" s="390"/>
      <c r="F312" s="391"/>
      <c r="G312" s="293">
        <v>507.18</v>
      </c>
    </row>
    <row r="313" spans="2:7" ht="38.25" x14ac:dyDescent="0.2">
      <c r="B313" s="285" t="s">
        <v>71</v>
      </c>
      <c r="C313" s="60" t="s">
        <v>72</v>
      </c>
      <c r="D313" s="232" t="s">
        <v>46</v>
      </c>
      <c r="E313" s="392" t="s">
        <v>73</v>
      </c>
      <c r="F313" s="392"/>
      <c r="G313" s="393"/>
    </row>
    <row r="314" spans="2:7" ht="25.5" x14ac:dyDescent="0.2">
      <c r="B314" s="282" t="s">
        <v>447</v>
      </c>
      <c r="C314" s="9" t="s">
        <v>448</v>
      </c>
      <c r="D314" s="8" t="s">
        <v>400</v>
      </c>
      <c r="E314" s="237" t="s">
        <v>1292</v>
      </c>
      <c r="F314" s="249" t="s">
        <v>449</v>
      </c>
      <c r="G314" s="363" t="s">
        <v>1293</v>
      </c>
    </row>
    <row r="315" spans="2:7" x14ac:dyDescent="0.2">
      <c r="B315" s="282" t="s">
        <v>1067</v>
      </c>
      <c r="C315" s="9" t="s">
        <v>1068</v>
      </c>
      <c r="D315" s="8" t="s">
        <v>400</v>
      </c>
      <c r="E315" s="237" t="s">
        <v>1292</v>
      </c>
      <c r="F315" s="249" t="s">
        <v>1070</v>
      </c>
      <c r="G315" s="363" t="s">
        <v>1294</v>
      </c>
    </row>
    <row r="316" spans="2:7" x14ac:dyDescent="0.2">
      <c r="B316" s="282" t="s">
        <v>402</v>
      </c>
      <c r="C316" s="9" t="s">
        <v>403</v>
      </c>
      <c r="D316" s="8" t="s">
        <v>400</v>
      </c>
      <c r="E316" s="237" t="s">
        <v>1295</v>
      </c>
      <c r="F316" s="249" t="s">
        <v>404</v>
      </c>
      <c r="G316" s="363" t="s">
        <v>1296</v>
      </c>
    </row>
    <row r="317" spans="2:7" ht="38.25" x14ac:dyDescent="0.2">
      <c r="B317" s="282" t="s">
        <v>1184</v>
      </c>
      <c r="C317" s="9" t="s">
        <v>1185</v>
      </c>
      <c r="D317" s="8" t="s">
        <v>415</v>
      </c>
      <c r="E317" s="237" t="s">
        <v>1297</v>
      </c>
      <c r="F317" s="249" t="s">
        <v>2385</v>
      </c>
      <c r="G317" s="363" t="s">
        <v>2416</v>
      </c>
    </row>
    <row r="318" spans="2:7" ht="38.25" x14ac:dyDescent="0.2">
      <c r="B318" s="282" t="s">
        <v>1186</v>
      </c>
      <c r="C318" s="9" t="s">
        <v>1187</v>
      </c>
      <c r="D318" s="8" t="s">
        <v>418</v>
      </c>
      <c r="E318" s="237" t="s">
        <v>1299</v>
      </c>
      <c r="F318" s="249" t="s">
        <v>1014</v>
      </c>
      <c r="G318" s="363" t="s">
        <v>2417</v>
      </c>
    </row>
    <row r="319" spans="2:7" x14ac:dyDescent="0.2">
      <c r="B319" s="389" t="s">
        <v>410</v>
      </c>
      <c r="C319" s="390"/>
      <c r="D319" s="390"/>
      <c r="E319" s="390"/>
      <c r="F319" s="391"/>
      <c r="G319" s="293">
        <v>170.84</v>
      </c>
    </row>
    <row r="320" spans="2:7" ht="25.5" x14ac:dyDescent="0.2">
      <c r="B320" s="285" t="s">
        <v>75</v>
      </c>
      <c r="C320" s="60" t="s">
        <v>76</v>
      </c>
      <c r="D320" s="232" t="s">
        <v>24</v>
      </c>
      <c r="E320" s="392" t="s">
        <v>74</v>
      </c>
      <c r="F320" s="392"/>
      <c r="G320" s="393"/>
    </row>
    <row r="321" spans="2:7" x14ac:dyDescent="0.2">
      <c r="B321" s="282" t="s">
        <v>1067</v>
      </c>
      <c r="C321" s="9" t="s">
        <v>1068</v>
      </c>
      <c r="D321" s="8" t="s">
        <v>400</v>
      </c>
      <c r="E321" s="45" t="s">
        <v>1300</v>
      </c>
      <c r="F321" s="45" t="s">
        <v>1070</v>
      </c>
      <c r="G321" s="290" t="s">
        <v>1301</v>
      </c>
    </row>
    <row r="322" spans="2:7" x14ac:dyDescent="0.2">
      <c r="B322" s="282" t="s">
        <v>402</v>
      </c>
      <c r="C322" s="9" t="s">
        <v>403</v>
      </c>
      <c r="D322" s="8" t="s">
        <v>400</v>
      </c>
      <c r="E322" s="45" t="s">
        <v>1302</v>
      </c>
      <c r="F322" s="45" t="s">
        <v>404</v>
      </c>
      <c r="G322" s="290" t="s">
        <v>1303</v>
      </c>
    </row>
    <row r="323" spans="2:7" ht="51" x14ac:dyDescent="0.2">
      <c r="B323" s="282" t="s">
        <v>1078</v>
      </c>
      <c r="C323" s="9" t="s">
        <v>2418</v>
      </c>
      <c r="D323" s="8" t="s">
        <v>46</v>
      </c>
      <c r="E323" s="45" t="s">
        <v>1304</v>
      </c>
      <c r="F323" s="45" t="s">
        <v>2368</v>
      </c>
      <c r="G323" s="290" t="s">
        <v>2419</v>
      </c>
    </row>
    <row r="324" spans="2:7" x14ac:dyDescent="0.2">
      <c r="B324" s="389" t="s">
        <v>410</v>
      </c>
      <c r="C324" s="390"/>
      <c r="D324" s="390"/>
      <c r="E324" s="390"/>
      <c r="F324" s="391"/>
      <c r="G324" s="293">
        <v>16.48</v>
      </c>
    </row>
    <row r="325" spans="2:7" ht="51" x14ac:dyDescent="0.2">
      <c r="B325" s="285" t="s">
        <v>77</v>
      </c>
      <c r="C325" s="60" t="s">
        <v>78</v>
      </c>
      <c r="D325" s="232" t="s">
        <v>24</v>
      </c>
      <c r="E325" s="392" t="s">
        <v>81</v>
      </c>
      <c r="F325" s="392"/>
      <c r="G325" s="393"/>
    </row>
    <row r="326" spans="2:7" x14ac:dyDescent="0.2">
      <c r="B326" s="282" t="s">
        <v>1305</v>
      </c>
      <c r="C326" s="9" t="s">
        <v>1306</v>
      </c>
      <c r="D326" s="8" t="s">
        <v>24</v>
      </c>
      <c r="E326" s="45" t="s">
        <v>1312</v>
      </c>
      <c r="F326" s="45" t="s">
        <v>1313</v>
      </c>
      <c r="G326" s="290" t="s">
        <v>1314</v>
      </c>
    </row>
    <row r="327" spans="2:7" ht="38.25" x14ac:dyDescent="0.2">
      <c r="B327" s="282" t="s">
        <v>1307</v>
      </c>
      <c r="C327" s="9" t="s">
        <v>1308</v>
      </c>
      <c r="D327" s="8" t="s">
        <v>33</v>
      </c>
      <c r="E327" s="45" t="s">
        <v>1315</v>
      </c>
      <c r="F327" s="45" t="s">
        <v>1316</v>
      </c>
      <c r="G327" s="290" t="s">
        <v>1139</v>
      </c>
    </row>
    <row r="328" spans="2:7" ht="25.5" x14ac:dyDescent="0.2">
      <c r="B328" s="282" t="s">
        <v>1088</v>
      </c>
      <c r="C328" s="9" t="s">
        <v>1089</v>
      </c>
      <c r="D328" s="8" t="s">
        <v>33</v>
      </c>
      <c r="E328" s="45" t="s">
        <v>1317</v>
      </c>
      <c r="F328" s="45" t="s">
        <v>2371</v>
      </c>
      <c r="G328" s="290" t="s">
        <v>1532</v>
      </c>
    </row>
    <row r="329" spans="2:7" ht="51" x14ac:dyDescent="0.2">
      <c r="B329" s="282" t="s">
        <v>1309</v>
      </c>
      <c r="C329" s="9" t="s">
        <v>1310</v>
      </c>
      <c r="D329" s="8" t="s">
        <v>24</v>
      </c>
      <c r="E329" s="45" t="s">
        <v>1318</v>
      </c>
      <c r="F329" s="45" t="s">
        <v>2421</v>
      </c>
      <c r="G329" s="290" t="s">
        <v>2422</v>
      </c>
    </row>
    <row r="330" spans="2:7" ht="25.5" x14ac:dyDescent="0.2">
      <c r="B330" s="282" t="s">
        <v>447</v>
      </c>
      <c r="C330" s="9" t="s">
        <v>448</v>
      </c>
      <c r="D330" s="8" t="s">
        <v>400</v>
      </c>
      <c r="E330" s="45" t="s">
        <v>1319</v>
      </c>
      <c r="F330" s="45" t="s">
        <v>449</v>
      </c>
      <c r="G330" s="290" t="s">
        <v>1320</v>
      </c>
    </row>
    <row r="331" spans="2:7" x14ac:dyDescent="0.2">
      <c r="B331" s="282" t="s">
        <v>1067</v>
      </c>
      <c r="C331" s="9" t="s">
        <v>1068</v>
      </c>
      <c r="D331" s="8" t="s">
        <v>400</v>
      </c>
      <c r="E331" s="45" t="s">
        <v>1321</v>
      </c>
      <c r="F331" s="45" t="s">
        <v>1070</v>
      </c>
      <c r="G331" s="290" t="s">
        <v>1322</v>
      </c>
    </row>
    <row r="332" spans="2:7" x14ac:dyDescent="0.2">
      <c r="B332" s="282" t="s">
        <v>402</v>
      </c>
      <c r="C332" s="9" t="s">
        <v>403</v>
      </c>
      <c r="D332" s="8" t="s">
        <v>400</v>
      </c>
      <c r="E332" s="45" t="s">
        <v>1323</v>
      </c>
      <c r="F332" s="45" t="s">
        <v>404</v>
      </c>
      <c r="G332" s="290" t="s">
        <v>1324</v>
      </c>
    </row>
    <row r="333" spans="2:7" ht="51" x14ac:dyDescent="0.2">
      <c r="B333" s="282" t="s">
        <v>1311</v>
      </c>
      <c r="C333" s="9" t="s">
        <v>2420</v>
      </c>
      <c r="D333" s="8" t="s">
        <v>46</v>
      </c>
      <c r="E333" s="45" t="s">
        <v>1250</v>
      </c>
      <c r="F333" s="45" t="s">
        <v>2423</v>
      </c>
      <c r="G333" s="290" t="s">
        <v>2424</v>
      </c>
    </row>
    <row r="334" spans="2:7" x14ac:dyDescent="0.2">
      <c r="B334" s="389" t="s">
        <v>410</v>
      </c>
      <c r="C334" s="390"/>
      <c r="D334" s="390"/>
      <c r="E334" s="390"/>
      <c r="F334" s="391"/>
      <c r="G334" s="293">
        <v>111.71</v>
      </c>
    </row>
    <row r="335" spans="2:7" ht="25.5" x14ac:dyDescent="0.2">
      <c r="B335" s="285" t="s">
        <v>79</v>
      </c>
      <c r="C335" s="60" t="s">
        <v>80</v>
      </c>
      <c r="D335" s="232" t="s">
        <v>24</v>
      </c>
      <c r="E335" s="392" t="s">
        <v>82</v>
      </c>
      <c r="F335" s="392"/>
      <c r="G335" s="393"/>
    </row>
    <row r="336" spans="2:7" ht="25.5" x14ac:dyDescent="0.2">
      <c r="B336" s="282" t="s">
        <v>1325</v>
      </c>
      <c r="C336" s="9" t="s">
        <v>1326</v>
      </c>
      <c r="D336" s="8" t="s">
        <v>53</v>
      </c>
      <c r="E336" s="45" t="s">
        <v>1329</v>
      </c>
      <c r="F336" s="45" t="s">
        <v>2425</v>
      </c>
      <c r="G336" s="290" t="s">
        <v>2426</v>
      </c>
    </row>
    <row r="337" spans="2:7" x14ac:dyDescent="0.2">
      <c r="B337" s="282" t="s">
        <v>1067</v>
      </c>
      <c r="C337" s="9" t="s">
        <v>1068</v>
      </c>
      <c r="D337" s="8" t="s">
        <v>400</v>
      </c>
      <c r="E337" s="45" t="s">
        <v>1330</v>
      </c>
      <c r="F337" s="45" t="s">
        <v>1070</v>
      </c>
      <c r="G337" s="290" t="s">
        <v>1331</v>
      </c>
    </row>
    <row r="338" spans="2:7" ht="38.25" x14ac:dyDescent="0.2">
      <c r="B338" s="282" t="s">
        <v>1327</v>
      </c>
      <c r="C338" s="9" t="s">
        <v>1328</v>
      </c>
      <c r="D338" s="8" t="s">
        <v>415</v>
      </c>
      <c r="E338" s="45" t="s">
        <v>1332</v>
      </c>
      <c r="F338" s="45" t="s">
        <v>2427</v>
      </c>
      <c r="G338" s="290" t="s">
        <v>1214</v>
      </c>
    </row>
    <row r="339" spans="2:7" x14ac:dyDescent="0.2">
      <c r="B339" s="389" t="s">
        <v>410</v>
      </c>
      <c r="C339" s="390"/>
      <c r="D339" s="390"/>
      <c r="E339" s="390"/>
      <c r="F339" s="391"/>
      <c r="G339" s="293">
        <v>37.14</v>
      </c>
    </row>
    <row r="340" spans="2:7" ht="25.5" x14ac:dyDescent="0.2">
      <c r="B340" s="294">
        <v>250610</v>
      </c>
      <c r="C340" s="242" t="s">
        <v>84</v>
      </c>
      <c r="D340" s="241" t="s">
        <v>83</v>
      </c>
      <c r="E340" s="397" t="s">
        <v>3</v>
      </c>
      <c r="F340" s="397"/>
      <c r="G340" s="398"/>
    </row>
    <row r="341" spans="2:7" x14ac:dyDescent="0.2">
      <c r="B341" s="282" t="s">
        <v>2206</v>
      </c>
      <c r="C341" s="270" t="s">
        <v>2208</v>
      </c>
      <c r="D341" s="8" t="s">
        <v>117</v>
      </c>
      <c r="E341" s="272">
        <v>2</v>
      </c>
      <c r="F341" s="273">
        <v>1497.82</v>
      </c>
      <c r="G341" s="295">
        <v>2995.64</v>
      </c>
    </row>
    <row r="342" spans="2:7" x14ac:dyDescent="0.2">
      <c r="B342" s="296" t="s">
        <v>2134</v>
      </c>
      <c r="C342" s="270" t="s">
        <v>2209</v>
      </c>
      <c r="D342" s="8" t="s">
        <v>117</v>
      </c>
      <c r="E342" s="272">
        <v>2</v>
      </c>
      <c r="F342" s="28">
        <v>2515</v>
      </c>
      <c r="G342" s="297">
        <v>5030</v>
      </c>
    </row>
    <row r="343" spans="2:7" x14ac:dyDescent="0.2">
      <c r="B343" s="296" t="s">
        <v>2207</v>
      </c>
      <c r="C343" s="270" t="s">
        <v>2210</v>
      </c>
      <c r="D343" s="8" t="s">
        <v>117</v>
      </c>
      <c r="E343" s="272">
        <v>2</v>
      </c>
      <c r="F343" s="273">
        <v>1526.65</v>
      </c>
      <c r="G343" s="297">
        <v>3053.3</v>
      </c>
    </row>
    <row r="344" spans="2:7" ht="25.5" x14ac:dyDescent="0.2">
      <c r="B344" s="296">
        <v>20174</v>
      </c>
      <c r="C344" s="270" t="s">
        <v>2211</v>
      </c>
      <c r="D344" s="240" t="s">
        <v>46</v>
      </c>
      <c r="E344" s="272">
        <v>0.73</v>
      </c>
      <c r="F344" s="273">
        <v>90.08</v>
      </c>
      <c r="G344" s="295">
        <v>65.760000000000005</v>
      </c>
    </row>
    <row r="345" spans="2:7" x14ac:dyDescent="0.2">
      <c r="B345" s="298">
        <v>30010</v>
      </c>
      <c r="C345" s="271" t="s">
        <v>2212</v>
      </c>
      <c r="D345" s="269" t="s">
        <v>46</v>
      </c>
      <c r="E345" s="272">
        <v>0.56000000000000005</v>
      </c>
      <c r="F345" s="274">
        <v>45.24</v>
      </c>
      <c r="G345" s="299">
        <v>25.33</v>
      </c>
    </row>
    <row r="346" spans="2:7" x14ac:dyDescent="0.2">
      <c r="B346" s="298">
        <v>250594</v>
      </c>
      <c r="C346" s="271" t="s">
        <v>2213</v>
      </c>
      <c r="D346" s="8" t="s">
        <v>117</v>
      </c>
      <c r="E346" s="272">
        <v>2</v>
      </c>
      <c r="F346" s="274">
        <v>1073.8599999999999</v>
      </c>
      <c r="G346" s="299">
        <v>2147.7199999999998</v>
      </c>
    </row>
    <row r="347" spans="2:7" x14ac:dyDescent="0.2">
      <c r="B347" s="298">
        <v>280004</v>
      </c>
      <c r="C347" s="271" t="s">
        <v>2214</v>
      </c>
      <c r="D347" s="269" t="s">
        <v>400</v>
      </c>
      <c r="E347" s="272">
        <v>5</v>
      </c>
      <c r="F347" s="274">
        <v>15.14</v>
      </c>
      <c r="G347" s="299">
        <v>75.7</v>
      </c>
    </row>
    <row r="348" spans="2:7" x14ac:dyDescent="0.2">
      <c r="B348" s="298">
        <v>280023</v>
      </c>
      <c r="C348" s="271" t="s">
        <v>1068</v>
      </c>
      <c r="D348" s="269" t="s">
        <v>400</v>
      </c>
      <c r="E348" s="272">
        <v>5</v>
      </c>
      <c r="F348" s="275">
        <v>18.899999999999999</v>
      </c>
      <c r="G348" s="300">
        <v>94.5</v>
      </c>
    </row>
    <row r="349" spans="2:7" x14ac:dyDescent="0.2">
      <c r="B349" s="389" t="s">
        <v>410</v>
      </c>
      <c r="C349" s="390"/>
      <c r="D349" s="390"/>
      <c r="E349" s="390"/>
      <c r="F349" s="391"/>
      <c r="G349" s="293">
        <v>13487.95</v>
      </c>
    </row>
    <row r="350" spans="2:7" ht="63.75" x14ac:dyDescent="0.2">
      <c r="B350" s="285">
        <v>102362</v>
      </c>
      <c r="C350" s="60" t="s">
        <v>92</v>
      </c>
      <c r="D350" s="232" t="s">
        <v>24</v>
      </c>
      <c r="E350" s="392" t="s">
        <v>726</v>
      </c>
      <c r="F350" s="392"/>
      <c r="G350" s="393"/>
    </row>
    <row r="351" spans="2:7" ht="38.25" x14ac:dyDescent="0.2">
      <c r="B351" s="282" t="s">
        <v>1333</v>
      </c>
      <c r="C351" s="9" t="s">
        <v>1334</v>
      </c>
      <c r="D351" s="8" t="s">
        <v>24</v>
      </c>
      <c r="E351" s="45" t="s">
        <v>2433</v>
      </c>
      <c r="F351" s="45" t="s">
        <v>2169</v>
      </c>
      <c r="G351" s="290" t="s">
        <v>2445</v>
      </c>
    </row>
    <row r="352" spans="2:7" ht="38.25" x14ac:dyDescent="0.2">
      <c r="B352" s="282" t="s">
        <v>1335</v>
      </c>
      <c r="C352" s="9" t="s">
        <v>1336</v>
      </c>
      <c r="D352" s="8" t="s">
        <v>33</v>
      </c>
      <c r="E352" s="45" t="s">
        <v>2434</v>
      </c>
      <c r="F352" s="45" t="s">
        <v>2435</v>
      </c>
      <c r="G352" s="290" t="s">
        <v>2446</v>
      </c>
    </row>
    <row r="353" spans="2:7" ht="38.25" x14ac:dyDescent="0.2">
      <c r="B353" s="282" t="s">
        <v>2428</v>
      </c>
      <c r="C353" s="9" t="s">
        <v>2429</v>
      </c>
      <c r="D353" s="8" t="s">
        <v>33</v>
      </c>
      <c r="E353" s="45" t="s">
        <v>2436</v>
      </c>
      <c r="F353" s="45" t="s">
        <v>2437</v>
      </c>
      <c r="G353" s="290" t="s">
        <v>2447</v>
      </c>
    </row>
    <row r="354" spans="2:7" ht="25.5" x14ac:dyDescent="0.2">
      <c r="B354" s="282" t="s">
        <v>2430</v>
      </c>
      <c r="C354" s="9" t="s">
        <v>2431</v>
      </c>
      <c r="D354" s="8" t="s">
        <v>53</v>
      </c>
      <c r="E354" s="45" t="s">
        <v>2438</v>
      </c>
      <c r="F354" s="45" t="s">
        <v>2439</v>
      </c>
      <c r="G354" s="290" t="s">
        <v>1214</v>
      </c>
    </row>
    <row r="355" spans="2:7" ht="25.5" x14ac:dyDescent="0.2">
      <c r="B355" s="282" t="s">
        <v>1337</v>
      </c>
      <c r="C355" s="9" t="s">
        <v>1338</v>
      </c>
      <c r="D355" s="8" t="s">
        <v>53</v>
      </c>
      <c r="E355" s="45" t="s">
        <v>2440</v>
      </c>
      <c r="F355" s="45" t="s">
        <v>1154</v>
      </c>
      <c r="G355" s="290" t="s">
        <v>2448</v>
      </c>
    </row>
    <row r="356" spans="2:7" x14ac:dyDescent="0.2">
      <c r="B356" s="282" t="s">
        <v>1339</v>
      </c>
      <c r="C356" s="9" t="s">
        <v>1340</v>
      </c>
      <c r="D356" s="8" t="s">
        <v>400</v>
      </c>
      <c r="E356" s="45" t="s">
        <v>2441</v>
      </c>
      <c r="F356" s="45" t="s">
        <v>835</v>
      </c>
      <c r="G356" s="290" t="s">
        <v>2449</v>
      </c>
    </row>
    <row r="357" spans="2:7" x14ac:dyDescent="0.2">
      <c r="B357" s="282" t="s">
        <v>402</v>
      </c>
      <c r="C357" s="9" t="s">
        <v>403</v>
      </c>
      <c r="D357" s="8" t="s">
        <v>400</v>
      </c>
      <c r="E357" s="45" t="s">
        <v>2442</v>
      </c>
      <c r="F357" s="45" t="s">
        <v>404</v>
      </c>
      <c r="G357" s="290" t="s">
        <v>2450</v>
      </c>
    </row>
    <row r="358" spans="2:7" ht="51" x14ac:dyDescent="0.2">
      <c r="B358" s="282" t="s">
        <v>450</v>
      </c>
      <c r="C358" s="9" t="s">
        <v>2432</v>
      </c>
      <c r="D358" s="8" t="s">
        <v>46</v>
      </c>
      <c r="E358" s="45" t="s">
        <v>2443</v>
      </c>
      <c r="F358" s="45" t="s">
        <v>2444</v>
      </c>
      <c r="G358" s="290" t="s">
        <v>1551</v>
      </c>
    </row>
    <row r="359" spans="2:7" x14ac:dyDescent="0.2">
      <c r="B359" s="411" t="s">
        <v>410</v>
      </c>
      <c r="C359" s="412"/>
      <c r="D359" s="412"/>
      <c r="E359" s="412"/>
      <c r="F359" s="412"/>
      <c r="G359" s="364">
        <v>163.44</v>
      </c>
    </row>
    <row r="360" spans="2:7" ht="38.25" x14ac:dyDescent="0.2">
      <c r="B360" s="279">
        <v>4948</v>
      </c>
      <c r="C360" s="71" t="s">
        <v>93</v>
      </c>
      <c r="D360" s="353" t="s">
        <v>94</v>
      </c>
      <c r="E360" s="392" t="s">
        <v>97</v>
      </c>
      <c r="F360" s="392"/>
      <c r="G360" s="393"/>
    </row>
    <row r="361" spans="2:7" ht="38.25" x14ac:dyDescent="0.2">
      <c r="B361" s="280">
        <v>4948</v>
      </c>
      <c r="C361" s="22" t="s">
        <v>93</v>
      </c>
      <c r="D361" s="21" t="s">
        <v>94</v>
      </c>
      <c r="E361" s="45" t="s">
        <v>407</v>
      </c>
      <c r="F361" s="45">
        <v>346.63</v>
      </c>
      <c r="G361" s="290">
        <v>346.63</v>
      </c>
    </row>
    <row r="362" spans="2:7" x14ac:dyDescent="0.2">
      <c r="B362" s="389" t="s">
        <v>410</v>
      </c>
      <c r="C362" s="390"/>
      <c r="D362" s="390"/>
      <c r="E362" s="390"/>
      <c r="F362" s="391"/>
      <c r="G362" s="293">
        <v>346.63</v>
      </c>
    </row>
    <row r="363" spans="2:7" ht="38.25" x14ac:dyDescent="0.2">
      <c r="B363" s="286">
        <v>102494</v>
      </c>
      <c r="C363" s="60" t="s">
        <v>2230</v>
      </c>
      <c r="D363" s="63" t="s">
        <v>24</v>
      </c>
      <c r="E363" s="392" t="s">
        <v>98</v>
      </c>
      <c r="F363" s="392"/>
      <c r="G363" s="393"/>
    </row>
    <row r="364" spans="2:7" ht="13.5" x14ac:dyDescent="0.2">
      <c r="B364" s="365" t="s">
        <v>2451</v>
      </c>
      <c r="C364" s="238" t="s">
        <v>2452</v>
      </c>
      <c r="D364" s="50" t="s">
        <v>1050</v>
      </c>
      <c r="E364" s="234" t="s">
        <v>1510</v>
      </c>
      <c r="F364" s="234" t="s">
        <v>2455</v>
      </c>
      <c r="G364" s="366" t="s">
        <v>1539</v>
      </c>
    </row>
    <row r="365" spans="2:7" ht="13.5" x14ac:dyDescent="0.2">
      <c r="B365" s="365" t="s">
        <v>1346</v>
      </c>
      <c r="C365" s="238" t="s">
        <v>1347</v>
      </c>
      <c r="D365" s="50" t="s">
        <v>1050</v>
      </c>
      <c r="E365" s="234" t="s">
        <v>2456</v>
      </c>
      <c r="F365" s="234" t="s">
        <v>2457</v>
      </c>
      <c r="G365" s="366" t="s">
        <v>2458</v>
      </c>
    </row>
    <row r="366" spans="2:7" ht="13.5" x14ac:dyDescent="0.2">
      <c r="B366" s="365" t="s">
        <v>2453</v>
      </c>
      <c r="C366" s="238" t="s">
        <v>2454</v>
      </c>
      <c r="D366" s="50" t="s">
        <v>1389</v>
      </c>
      <c r="E366" s="234" t="s">
        <v>2459</v>
      </c>
      <c r="F366" s="234" t="s">
        <v>2460</v>
      </c>
      <c r="G366" s="366" t="s">
        <v>2461</v>
      </c>
    </row>
    <row r="367" spans="2:7" ht="13.5" x14ac:dyDescent="0.2">
      <c r="B367" s="365" t="s">
        <v>1351</v>
      </c>
      <c r="C367" s="238" t="s">
        <v>1352</v>
      </c>
      <c r="D367" s="50" t="s">
        <v>117</v>
      </c>
      <c r="E367" s="234" t="s">
        <v>1133</v>
      </c>
      <c r="F367" s="234" t="s">
        <v>2462</v>
      </c>
      <c r="G367" s="366" t="s">
        <v>1025</v>
      </c>
    </row>
    <row r="368" spans="2:7" ht="13.5" x14ac:dyDescent="0.2">
      <c r="B368" s="365" t="s">
        <v>1353</v>
      </c>
      <c r="C368" s="238" t="s">
        <v>1354</v>
      </c>
      <c r="D368" s="50" t="s">
        <v>400</v>
      </c>
      <c r="E368" s="234" t="s">
        <v>2463</v>
      </c>
      <c r="F368" s="234" t="s">
        <v>1359</v>
      </c>
      <c r="G368" s="366" t="s">
        <v>2464</v>
      </c>
    </row>
    <row r="369" spans="2:7" ht="13.5" x14ac:dyDescent="0.2">
      <c r="B369" s="365" t="s">
        <v>402</v>
      </c>
      <c r="C369" s="238" t="s">
        <v>403</v>
      </c>
      <c r="D369" s="50" t="s">
        <v>400</v>
      </c>
      <c r="E369" s="234" t="s">
        <v>2465</v>
      </c>
      <c r="F369" s="234" t="s">
        <v>404</v>
      </c>
      <c r="G369" s="366" t="s">
        <v>2016</v>
      </c>
    </row>
    <row r="370" spans="2:7" x14ac:dyDescent="0.2">
      <c r="B370" s="389" t="s">
        <v>410</v>
      </c>
      <c r="C370" s="390"/>
      <c r="D370" s="390"/>
      <c r="E370" s="390"/>
      <c r="F370" s="391"/>
      <c r="G370" s="293">
        <v>35.880000000000003</v>
      </c>
    </row>
    <row r="371" spans="2:7" ht="38.25" x14ac:dyDescent="0.2">
      <c r="B371" s="285">
        <v>102504</v>
      </c>
      <c r="C371" s="60" t="s">
        <v>2231</v>
      </c>
      <c r="D371" s="232" t="s">
        <v>33</v>
      </c>
      <c r="E371" s="392" t="s">
        <v>727</v>
      </c>
      <c r="F371" s="392"/>
      <c r="G371" s="393"/>
    </row>
    <row r="372" spans="2:7" x14ac:dyDescent="0.2">
      <c r="B372" s="282" t="s">
        <v>1349</v>
      </c>
      <c r="C372" s="9" t="s">
        <v>1350</v>
      </c>
      <c r="D372" s="8" t="s">
        <v>1050</v>
      </c>
      <c r="E372" s="45" t="s">
        <v>1534</v>
      </c>
      <c r="F372" s="45" t="s">
        <v>2466</v>
      </c>
      <c r="G372" s="290" t="s">
        <v>991</v>
      </c>
    </row>
    <row r="373" spans="2:7" x14ac:dyDescent="0.2">
      <c r="B373" s="282" t="s">
        <v>1351</v>
      </c>
      <c r="C373" s="9" t="s">
        <v>1352</v>
      </c>
      <c r="D373" s="8" t="s">
        <v>117</v>
      </c>
      <c r="E373" s="45" t="s">
        <v>1522</v>
      </c>
      <c r="F373" s="45" t="s">
        <v>2462</v>
      </c>
      <c r="G373" s="290" t="s">
        <v>1704</v>
      </c>
    </row>
    <row r="374" spans="2:7" x14ac:dyDescent="0.2">
      <c r="B374" s="282" t="s">
        <v>1353</v>
      </c>
      <c r="C374" s="9" t="s">
        <v>1354</v>
      </c>
      <c r="D374" s="8" t="s">
        <v>400</v>
      </c>
      <c r="E374" s="45" t="s">
        <v>2467</v>
      </c>
      <c r="F374" s="45" t="s">
        <v>1359</v>
      </c>
      <c r="G374" s="290" t="s">
        <v>2468</v>
      </c>
    </row>
    <row r="375" spans="2:7" x14ac:dyDescent="0.2">
      <c r="B375" s="282" t="s">
        <v>402</v>
      </c>
      <c r="C375" s="9" t="s">
        <v>403</v>
      </c>
      <c r="D375" s="8" t="s">
        <v>400</v>
      </c>
      <c r="E375" s="45" t="s">
        <v>1358</v>
      </c>
      <c r="F375" s="45" t="s">
        <v>404</v>
      </c>
      <c r="G375" s="290" t="s">
        <v>1289</v>
      </c>
    </row>
    <row r="376" spans="2:7" x14ac:dyDescent="0.2">
      <c r="B376" s="389" t="s">
        <v>410</v>
      </c>
      <c r="C376" s="390"/>
      <c r="D376" s="390"/>
      <c r="E376" s="390"/>
      <c r="F376" s="391"/>
      <c r="G376" s="293">
        <v>7.56</v>
      </c>
    </row>
    <row r="377" spans="2:7" ht="51" x14ac:dyDescent="0.2">
      <c r="B377" s="285" t="s">
        <v>95</v>
      </c>
      <c r="C377" s="60" t="s">
        <v>96</v>
      </c>
      <c r="D377" s="232" t="s">
        <v>24</v>
      </c>
      <c r="E377" s="392" t="s">
        <v>728</v>
      </c>
      <c r="F377" s="392"/>
      <c r="G377" s="393"/>
    </row>
    <row r="378" spans="2:7" x14ac:dyDescent="0.2">
      <c r="B378" s="282" t="s">
        <v>1360</v>
      </c>
      <c r="C378" s="9" t="s">
        <v>1361</v>
      </c>
      <c r="D378" s="8" t="s">
        <v>1050</v>
      </c>
      <c r="E378" s="45" t="s">
        <v>1364</v>
      </c>
      <c r="F378" s="45" t="s">
        <v>1365</v>
      </c>
      <c r="G378" s="290" t="s">
        <v>1366</v>
      </c>
    </row>
    <row r="379" spans="2:7" x14ac:dyDescent="0.2">
      <c r="B379" s="282" t="s">
        <v>1362</v>
      </c>
      <c r="C379" s="9" t="s">
        <v>1363</v>
      </c>
      <c r="D379" s="8" t="s">
        <v>1050</v>
      </c>
      <c r="E379" s="45" t="s">
        <v>1367</v>
      </c>
      <c r="F379" s="45" t="s">
        <v>2469</v>
      </c>
      <c r="G379" s="290" t="s">
        <v>2470</v>
      </c>
    </row>
    <row r="380" spans="2:7" x14ac:dyDescent="0.2">
      <c r="B380" s="282" t="s">
        <v>1353</v>
      </c>
      <c r="C380" s="9" t="s">
        <v>1354</v>
      </c>
      <c r="D380" s="8" t="s">
        <v>400</v>
      </c>
      <c r="E380" s="45" t="s">
        <v>1368</v>
      </c>
      <c r="F380" s="45" t="s">
        <v>1359</v>
      </c>
      <c r="G380" s="290" t="s">
        <v>1369</v>
      </c>
    </row>
    <row r="381" spans="2:7" x14ac:dyDescent="0.2">
      <c r="B381" s="389" t="s">
        <v>410</v>
      </c>
      <c r="C381" s="390"/>
      <c r="D381" s="390"/>
      <c r="E381" s="390"/>
      <c r="F381" s="391"/>
      <c r="G381" s="293">
        <v>17.39</v>
      </c>
    </row>
    <row r="382" spans="2:7" ht="51" x14ac:dyDescent="0.2">
      <c r="B382" s="285" t="s">
        <v>99</v>
      </c>
      <c r="C382" s="60" t="s">
        <v>100</v>
      </c>
      <c r="D382" s="232" t="s">
        <v>46</v>
      </c>
      <c r="E382" s="392" t="s">
        <v>101</v>
      </c>
      <c r="F382" s="392"/>
      <c r="G382" s="393"/>
    </row>
    <row r="383" spans="2:7" ht="38.25" x14ac:dyDescent="0.2">
      <c r="B383" s="282" t="s">
        <v>1307</v>
      </c>
      <c r="C383" s="9" t="s">
        <v>1308</v>
      </c>
      <c r="D383" s="8" t="s">
        <v>33</v>
      </c>
      <c r="E383" s="45" t="s">
        <v>1371</v>
      </c>
      <c r="F383" s="45" t="s">
        <v>1316</v>
      </c>
      <c r="G383" s="290" t="s">
        <v>1377</v>
      </c>
    </row>
    <row r="384" spans="2:7" ht="25.5" x14ac:dyDescent="0.2">
      <c r="B384" s="282" t="s">
        <v>1088</v>
      </c>
      <c r="C384" s="9" t="s">
        <v>1089</v>
      </c>
      <c r="D384" s="8" t="s">
        <v>33</v>
      </c>
      <c r="E384" s="45" t="s">
        <v>1372</v>
      </c>
      <c r="F384" s="45" t="s">
        <v>2371</v>
      </c>
      <c r="G384" s="290" t="s">
        <v>2471</v>
      </c>
    </row>
    <row r="385" spans="2:7" ht="25.5" x14ac:dyDescent="0.2">
      <c r="B385" s="282" t="s">
        <v>447</v>
      </c>
      <c r="C385" s="9" t="s">
        <v>448</v>
      </c>
      <c r="D385" s="8" t="s">
        <v>400</v>
      </c>
      <c r="E385" s="45" t="s">
        <v>1373</v>
      </c>
      <c r="F385" s="45" t="s">
        <v>449</v>
      </c>
      <c r="G385" s="290" t="s">
        <v>1378</v>
      </c>
    </row>
    <row r="386" spans="2:7" x14ac:dyDescent="0.2">
      <c r="B386" s="282" t="s">
        <v>1067</v>
      </c>
      <c r="C386" s="9" t="s">
        <v>1068</v>
      </c>
      <c r="D386" s="8" t="s">
        <v>400</v>
      </c>
      <c r="E386" s="45" t="s">
        <v>1374</v>
      </c>
      <c r="F386" s="45" t="s">
        <v>1070</v>
      </c>
      <c r="G386" s="290" t="s">
        <v>1379</v>
      </c>
    </row>
    <row r="387" spans="2:7" x14ac:dyDescent="0.2">
      <c r="B387" s="282" t="s">
        <v>402</v>
      </c>
      <c r="C387" s="9" t="s">
        <v>403</v>
      </c>
      <c r="D387" s="8" t="s">
        <v>400</v>
      </c>
      <c r="E387" s="45" t="s">
        <v>1375</v>
      </c>
      <c r="F387" s="45" t="s">
        <v>404</v>
      </c>
      <c r="G387" s="290" t="s">
        <v>1380</v>
      </c>
    </row>
    <row r="388" spans="2:7" ht="51" x14ac:dyDescent="0.2">
      <c r="B388" s="282" t="s">
        <v>1311</v>
      </c>
      <c r="C388" s="9" t="s">
        <v>2420</v>
      </c>
      <c r="D388" s="8" t="s">
        <v>46</v>
      </c>
      <c r="E388" s="45" t="s">
        <v>1376</v>
      </c>
      <c r="F388" s="45" t="s">
        <v>2423</v>
      </c>
      <c r="G388" s="290" t="s">
        <v>2472</v>
      </c>
    </row>
    <row r="389" spans="2:7" x14ac:dyDescent="0.2">
      <c r="B389" s="389" t="s">
        <v>410</v>
      </c>
      <c r="C389" s="390"/>
      <c r="D389" s="390"/>
      <c r="E389" s="390"/>
      <c r="F389" s="391"/>
      <c r="G389" s="293">
        <v>760.52</v>
      </c>
    </row>
    <row r="390" spans="2:7" ht="25.5" x14ac:dyDescent="0.2">
      <c r="B390" s="285" t="s">
        <v>384</v>
      </c>
      <c r="C390" s="60" t="s">
        <v>385</v>
      </c>
      <c r="D390" s="232" t="s">
        <v>24</v>
      </c>
      <c r="E390" s="392">
        <v>5.2</v>
      </c>
      <c r="F390" s="392"/>
      <c r="G390" s="393"/>
    </row>
    <row r="391" spans="2:7" x14ac:dyDescent="0.2">
      <c r="B391" s="282" t="s">
        <v>2065</v>
      </c>
      <c r="C391" s="9" t="s">
        <v>2066</v>
      </c>
      <c r="D391" s="8" t="s">
        <v>1050</v>
      </c>
      <c r="E391" s="45" t="s">
        <v>1381</v>
      </c>
      <c r="F391" s="45" t="s">
        <v>1923</v>
      </c>
      <c r="G391" s="290" t="s">
        <v>2473</v>
      </c>
    </row>
    <row r="392" spans="2:7" x14ac:dyDescent="0.2">
      <c r="B392" s="282" t="s">
        <v>1353</v>
      </c>
      <c r="C392" s="9" t="s">
        <v>1354</v>
      </c>
      <c r="D392" s="8" t="s">
        <v>400</v>
      </c>
      <c r="E392" s="45" t="s">
        <v>2474</v>
      </c>
      <c r="F392" s="45" t="s">
        <v>1359</v>
      </c>
      <c r="G392" s="290" t="s">
        <v>2475</v>
      </c>
    </row>
    <row r="393" spans="2:7" x14ac:dyDescent="0.2">
      <c r="B393" s="282" t="s">
        <v>402</v>
      </c>
      <c r="C393" s="9" t="s">
        <v>403</v>
      </c>
      <c r="D393" s="8" t="s">
        <v>400</v>
      </c>
      <c r="E393" s="45" t="s">
        <v>1219</v>
      </c>
      <c r="F393" s="45" t="s">
        <v>404</v>
      </c>
      <c r="G393" s="290" t="s">
        <v>2476</v>
      </c>
    </row>
    <row r="394" spans="2:7" x14ac:dyDescent="0.2">
      <c r="B394" s="389" t="s">
        <v>410</v>
      </c>
      <c r="C394" s="390"/>
      <c r="D394" s="390"/>
      <c r="E394" s="390"/>
      <c r="F394" s="391"/>
      <c r="G394" s="293">
        <v>2.5</v>
      </c>
    </row>
    <row r="395" spans="2:7" ht="25.5" x14ac:dyDescent="0.2">
      <c r="B395" s="285" t="s">
        <v>386</v>
      </c>
      <c r="C395" s="60" t="s">
        <v>387</v>
      </c>
      <c r="D395" s="232" t="s">
        <v>24</v>
      </c>
      <c r="E395" s="392" t="s">
        <v>153</v>
      </c>
      <c r="F395" s="392"/>
      <c r="G395" s="393"/>
    </row>
    <row r="396" spans="2:7" ht="25.5" x14ac:dyDescent="0.2">
      <c r="B396" s="282" t="s">
        <v>1385</v>
      </c>
      <c r="C396" s="9" t="s">
        <v>1386</v>
      </c>
      <c r="D396" s="8" t="s">
        <v>117</v>
      </c>
      <c r="E396" s="45" t="s">
        <v>1390</v>
      </c>
      <c r="F396" s="45" t="s">
        <v>1990</v>
      </c>
      <c r="G396" s="290" t="s">
        <v>1391</v>
      </c>
    </row>
    <row r="397" spans="2:7" ht="25.5" x14ac:dyDescent="0.2">
      <c r="B397" s="282" t="s">
        <v>1387</v>
      </c>
      <c r="C397" s="9" t="s">
        <v>1388</v>
      </c>
      <c r="D397" s="8" t="s">
        <v>1389</v>
      </c>
      <c r="E397" s="45" t="s">
        <v>1392</v>
      </c>
      <c r="F397" s="45" t="s">
        <v>2477</v>
      </c>
      <c r="G397" s="290" t="s">
        <v>1015</v>
      </c>
    </row>
    <row r="398" spans="2:7" x14ac:dyDescent="0.2">
      <c r="B398" s="282" t="s">
        <v>1353</v>
      </c>
      <c r="C398" s="9" t="s">
        <v>1354</v>
      </c>
      <c r="D398" s="8" t="s">
        <v>400</v>
      </c>
      <c r="E398" s="45" t="s">
        <v>1394</v>
      </c>
      <c r="F398" s="45" t="s">
        <v>1359</v>
      </c>
      <c r="G398" s="290" t="s">
        <v>1395</v>
      </c>
    </row>
    <row r="399" spans="2:7" x14ac:dyDescent="0.2">
      <c r="B399" s="282" t="s">
        <v>402</v>
      </c>
      <c r="C399" s="9" t="s">
        <v>403</v>
      </c>
      <c r="D399" s="8" t="s">
        <v>400</v>
      </c>
      <c r="E399" s="45" t="s">
        <v>1396</v>
      </c>
      <c r="F399" s="45" t="s">
        <v>404</v>
      </c>
      <c r="G399" s="290" t="s">
        <v>1238</v>
      </c>
    </row>
    <row r="400" spans="2:7" x14ac:dyDescent="0.2">
      <c r="B400" s="389" t="s">
        <v>410</v>
      </c>
      <c r="C400" s="390"/>
      <c r="D400" s="390"/>
      <c r="E400" s="390"/>
      <c r="F400" s="391"/>
      <c r="G400" s="293">
        <v>15.87</v>
      </c>
    </row>
    <row r="401" spans="2:7" ht="25.5" x14ac:dyDescent="0.2">
      <c r="B401" s="285">
        <v>88488</v>
      </c>
      <c r="C401" s="60" t="s">
        <v>389</v>
      </c>
      <c r="D401" s="232" t="s">
        <v>24</v>
      </c>
      <c r="E401" s="392" t="s">
        <v>544</v>
      </c>
      <c r="F401" s="392"/>
      <c r="G401" s="393"/>
    </row>
    <row r="402" spans="2:7" x14ac:dyDescent="0.2">
      <c r="B402" s="282" t="s">
        <v>1048</v>
      </c>
      <c r="C402" s="9" t="s">
        <v>1049</v>
      </c>
      <c r="D402" s="8" t="s">
        <v>1050</v>
      </c>
      <c r="E402" s="45" t="s">
        <v>1397</v>
      </c>
      <c r="F402" s="45" t="s">
        <v>2356</v>
      </c>
      <c r="G402" s="290" t="s">
        <v>2478</v>
      </c>
    </row>
    <row r="403" spans="2:7" x14ac:dyDescent="0.2">
      <c r="B403" s="282" t="s">
        <v>1353</v>
      </c>
      <c r="C403" s="9" t="s">
        <v>1354</v>
      </c>
      <c r="D403" s="8" t="s">
        <v>400</v>
      </c>
      <c r="E403" s="45" t="s">
        <v>2479</v>
      </c>
      <c r="F403" s="45" t="s">
        <v>1359</v>
      </c>
      <c r="G403" s="290" t="s">
        <v>2480</v>
      </c>
    </row>
    <row r="404" spans="2:7" x14ac:dyDescent="0.2">
      <c r="B404" s="282" t="s">
        <v>402</v>
      </c>
      <c r="C404" s="9" t="s">
        <v>403</v>
      </c>
      <c r="D404" s="8" t="s">
        <v>400</v>
      </c>
      <c r="E404" s="45" t="s">
        <v>1174</v>
      </c>
      <c r="F404" s="45" t="s">
        <v>404</v>
      </c>
      <c r="G404" s="290" t="s">
        <v>2025</v>
      </c>
    </row>
    <row r="405" spans="2:7" x14ac:dyDescent="0.2">
      <c r="B405" s="389" t="s">
        <v>410</v>
      </c>
      <c r="C405" s="390"/>
      <c r="D405" s="390"/>
      <c r="E405" s="390"/>
      <c r="F405" s="391"/>
      <c r="G405" s="293">
        <v>14.8</v>
      </c>
    </row>
    <row r="406" spans="2:7" ht="51" x14ac:dyDescent="0.2">
      <c r="B406" s="294">
        <v>87251</v>
      </c>
      <c r="C406" s="243" t="s">
        <v>546</v>
      </c>
      <c r="D406" s="241" t="s">
        <v>24</v>
      </c>
      <c r="E406" s="397" t="s">
        <v>545</v>
      </c>
      <c r="F406" s="397"/>
      <c r="G406" s="398"/>
    </row>
    <row r="407" spans="2:7" ht="38.25" x14ac:dyDescent="0.2">
      <c r="B407" s="282" t="s">
        <v>1400</v>
      </c>
      <c r="C407" s="9" t="s">
        <v>1401</v>
      </c>
      <c r="D407" s="8" t="s">
        <v>24</v>
      </c>
      <c r="E407" s="45" t="s">
        <v>1408</v>
      </c>
      <c r="F407" s="45" t="s">
        <v>2481</v>
      </c>
      <c r="G407" s="290" t="s">
        <v>2482</v>
      </c>
    </row>
    <row r="408" spans="2:7" x14ac:dyDescent="0.2">
      <c r="B408" s="282" t="s">
        <v>1402</v>
      </c>
      <c r="C408" s="9" t="s">
        <v>1403</v>
      </c>
      <c r="D408" s="8" t="s">
        <v>53</v>
      </c>
      <c r="E408" s="45" t="s">
        <v>1409</v>
      </c>
      <c r="F408" s="45" t="s">
        <v>1410</v>
      </c>
      <c r="G408" s="290" t="s">
        <v>1411</v>
      </c>
    </row>
    <row r="409" spans="2:7" x14ac:dyDescent="0.2">
      <c r="B409" s="282" t="s">
        <v>1404</v>
      </c>
      <c r="C409" s="9" t="s">
        <v>1405</v>
      </c>
      <c r="D409" s="8" t="s">
        <v>53</v>
      </c>
      <c r="E409" s="45" t="s">
        <v>1412</v>
      </c>
      <c r="F409" s="45" t="s">
        <v>1413</v>
      </c>
      <c r="G409" s="290" t="s">
        <v>1414</v>
      </c>
    </row>
    <row r="410" spans="2:7" ht="25.5" x14ac:dyDescent="0.2">
      <c r="B410" s="282" t="s">
        <v>1406</v>
      </c>
      <c r="C410" s="9" t="s">
        <v>1407</v>
      </c>
      <c r="D410" s="8" t="s">
        <v>400</v>
      </c>
      <c r="E410" s="45" t="s">
        <v>1415</v>
      </c>
      <c r="F410" s="45" t="s">
        <v>1416</v>
      </c>
      <c r="G410" s="290" t="s">
        <v>1417</v>
      </c>
    </row>
    <row r="411" spans="2:7" x14ac:dyDescent="0.2">
      <c r="B411" s="282" t="s">
        <v>402</v>
      </c>
      <c r="C411" s="9" t="s">
        <v>403</v>
      </c>
      <c r="D411" s="8" t="s">
        <v>400</v>
      </c>
      <c r="E411" s="45" t="s">
        <v>1343</v>
      </c>
      <c r="F411" s="45" t="s">
        <v>404</v>
      </c>
      <c r="G411" s="290" t="s">
        <v>1418</v>
      </c>
    </row>
    <row r="412" spans="2:7" x14ac:dyDescent="0.2">
      <c r="B412" s="389" t="s">
        <v>410</v>
      </c>
      <c r="C412" s="390"/>
      <c r="D412" s="390"/>
      <c r="E412" s="390"/>
      <c r="F412" s="391"/>
      <c r="G412" s="293">
        <v>48.32</v>
      </c>
    </row>
    <row r="413" spans="2:7" ht="38.25" x14ac:dyDescent="0.2">
      <c r="B413" s="301" t="s">
        <v>431</v>
      </c>
      <c r="C413" s="48" t="s">
        <v>408</v>
      </c>
      <c r="D413" s="49" t="s">
        <v>15</v>
      </c>
      <c r="E413" s="413" t="s">
        <v>103</v>
      </c>
      <c r="F413" s="414"/>
      <c r="G413" s="415"/>
    </row>
    <row r="414" spans="2:7" ht="25.5" x14ac:dyDescent="0.2">
      <c r="B414" s="282" t="s">
        <v>394</v>
      </c>
      <c r="C414" s="9" t="s">
        <v>395</v>
      </c>
      <c r="D414" s="8" t="s">
        <v>53</v>
      </c>
      <c r="E414" s="44">
        <v>2</v>
      </c>
      <c r="F414" s="40">
        <v>25</v>
      </c>
      <c r="G414" s="288">
        <f t="shared" ref="G414:G420" si="6">ROUND(E414*F414,2)</f>
        <v>50</v>
      </c>
    </row>
    <row r="415" spans="2:7" ht="38.25" x14ac:dyDescent="0.2">
      <c r="B415" s="282" t="s">
        <v>396</v>
      </c>
      <c r="C415" s="9" t="s">
        <v>397</v>
      </c>
      <c r="D415" s="8" t="s">
        <v>53</v>
      </c>
      <c r="E415" s="46">
        <v>620.62</v>
      </c>
      <c r="F415" s="45">
        <v>10.27</v>
      </c>
      <c r="G415" s="288">
        <f t="shared" si="6"/>
        <v>6373.77</v>
      </c>
    </row>
    <row r="416" spans="2:7" ht="25.5" x14ac:dyDescent="0.2">
      <c r="B416" s="282" t="s">
        <v>398</v>
      </c>
      <c r="C416" s="9" t="s">
        <v>399</v>
      </c>
      <c r="D416" s="8" t="s">
        <v>400</v>
      </c>
      <c r="E416" s="44">
        <v>8.532</v>
      </c>
      <c r="F416" s="45">
        <v>17.510000000000002</v>
      </c>
      <c r="G416" s="288">
        <f t="shared" si="6"/>
        <v>149.4</v>
      </c>
    </row>
    <row r="417" spans="2:7" x14ac:dyDescent="0.2">
      <c r="B417" s="282" t="s">
        <v>402</v>
      </c>
      <c r="C417" s="9" t="s">
        <v>403</v>
      </c>
      <c r="D417" s="8" t="s">
        <v>400</v>
      </c>
      <c r="E417" s="44">
        <v>1.96</v>
      </c>
      <c r="F417" s="45">
        <v>16.59</v>
      </c>
      <c r="G417" s="288">
        <f t="shared" si="6"/>
        <v>32.520000000000003</v>
      </c>
    </row>
    <row r="418" spans="2:7" ht="51" x14ac:dyDescent="0.2">
      <c r="B418" s="282" t="s">
        <v>405</v>
      </c>
      <c r="C418" s="9" t="s">
        <v>406</v>
      </c>
      <c r="D418" s="8" t="s">
        <v>117</v>
      </c>
      <c r="E418" s="45" t="s">
        <v>407</v>
      </c>
      <c r="F418" s="45">
        <v>261.33999999999997</v>
      </c>
      <c r="G418" s="288">
        <f t="shared" si="6"/>
        <v>261.33999999999997</v>
      </c>
    </row>
    <row r="419" spans="2:7" ht="25.5" x14ac:dyDescent="0.2">
      <c r="B419" s="302">
        <v>100716</v>
      </c>
      <c r="C419" s="51" t="s">
        <v>421</v>
      </c>
      <c r="D419" s="52" t="s">
        <v>422</v>
      </c>
      <c r="E419" s="53">
        <v>7.5359999999999996</v>
      </c>
      <c r="F419" s="54">
        <v>24.29</v>
      </c>
      <c r="G419" s="303">
        <f t="shared" si="6"/>
        <v>183.05</v>
      </c>
    </row>
    <row r="420" spans="2:7" ht="38.25" x14ac:dyDescent="0.2">
      <c r="B420" s="302">
        <v>100719</v>
      </c>
      <c r="C420" s="55" t="s">
        <v>423</v>
      </c>
      <c r="D420" s="52" t="s">
        <v>422</v>
      </c>
      <c r="E420" s="53">
        <v>7.5359999999999996</v>
      </c>
      <c r="F420" s="54">
        <v>7.05</v>
      </c>
      <c r="G420" s="303">
        <f t="shared" si="6"/>
        <v>53.13</v>
      </c>
    </row>
    <row r="421" spans="2:7" x14ac:dyDescent="0.2">
      <c r="B421" s="405" t="s">
        <v>410</v>
      </c>
      <c r="C421" s="406"/>
      <c r="D421" s="406"/>
      <c r="E421" s="406"/>
      <c r="F421" s="407"/>
      <c r="G421" s="300">
        <f>SUM(G414:G420)</f>
        <v>7103.2100000000009</v>
      </c>
    </row>
    <row r="422" spans="2:7" ht="25.5" x14ac:dyDescent="0.2">
      <c r="B422" s="304" t="s">
        <v>436</v>
      </c>
      <c r="C422" s="56" t="s">
        <v>409</v>
      </c>
      <c r="D422" s="255" t="s">
        <v>15</v>
      </c>
      <c r="E422" s="402" t="s">
        <v>106</v>
      </c>
      <c r="F422" s="403"/>
      <c r="G422" s="404"/>
    </row>
    <row r="423" spans="2:7" ht="25.5" x14ac:dyDescent="0.2">
      <c r="B423" s="282" t="s">
        <v>411</v>
      </c>
      <c r="C423" s="9" t="s">
        <v>412</v>
      </c>
      <c r="D423" s="8" t="s">
        <v>117</v>
      </c>
      <c r="E423" s="44">
        <v>14</v>
      </c>
      <c r="F423" s="45">
        <v>1.32</v>
      </c>
      <c r="G423" s="288">
        <f>ROUND(E423*F423,2)</f>
        <v>18.48</v>
      </c>
    </row>
    <row r="424" spans="2:7" ht="25.5" x14ac:dyDescent="0.2">
      <c r="B424" s="282" t="s">
        <v>398</v>
      </c>
      <c r="C424" s="9" t="s">
        <v>399</v>
      </c>
      <c r="D424" s="8" t="s">
        <v>400</v>
      </c>
      <c r="E424" s="45" t="s">
        <v>419</v>
      </c>
      <c r="F424" s="45">
        <v>17.510000000000002</v>
      </c>
      <c r="G424" s="288">
        <f>ROUND(E424*F424,2)</f>
        <v>139.03</v>
      </c>
    </row>
    <row r="425" spans="2:7" x14ac:dyDescent="0.2">
      <c r="B425" s="282" t="s">
        <v>402</v>
      </c>
      <c r="C425" s="9" t="s">
        <v>403</v>
      </c>
      <c r="D425" s="8" t="s">
        <v>400</v>
      </c>
      <c r="E425" s="45" t="s">
        <v>420</v>
      </c>
      <c r="F425" s="45">
        <v>16.59</v>
      </c>
      <c r="G425" s="288">
        <f>ROUND(E425*F425,2)</f>
        <v>43.85</v>
      </c>
    </row>
    <row r="426" spans="2:7" ht="38.25" x14ac:dyDescent="0.2">
      <c r="B426" s="282" t="s">
        <v>413</v>
      </c>
      <c r="C426" s="9" t="s">
        <v>414</v>
      </c>
      <c r="D426" s="8" t="s">
        <v>415</v>
      </c>
      <c r="E426" s="57">
        <v>0.33989999999999998</v>
      </c>
      <c r="F426" s="40">
        <v>412.6</v>
      </c>
      <c r="G426" s="288">
        <f>ROUND(E426*F426,2)</f>
        <v>140.24</v>
      </c>
    </row>
    <row r="427" spans="2:7" ht="38.25" x14ac:dyDescent="0.2">
      <c r="B427" s="282" t="s">
        <v>416</v>
      </c>
      <c r="C427" s="9" t="s">
        <v>417</v>
      </c>
      <c r="D427" s="8" t="s">
        <v>418</v>
      </c>
      <c r="E427" s="57">
        <v>0.47099999999999997</v>
      </c>
      <c r="F427" s="45">
        <v>101.31</v>
      </c>
      <c r="G427" s="288">
        <f>ROUND(E427*F427,2)</f>
        <v>47.72</v>
      </c>
    </row>
    <row r="428" spans="2:7" x14ac:dyDescent="0.2">
      <c r="B428" s="408" t="s">
        <v>410</v>
      </c>
      <c r="C428" s="409"/>
      <c r="D428" s="409"/>
      <c r="E428" s="409"/>
      <c r="F428" s="410"/>
      <c r="G428" s="289">
        <f>SUM(G423:G427)</f>
        <v>389.32000000000005</v>
      </c>
    </row>
    <row r="429" spans="2:7" ht="63.75" x14ac:dyDescent="0.2">
      <c r="B429" s="294" t="s">
        <v>425</v>
      </c>
      <c r="C429" s="243" t="s">
        <v>424</v>
      </c>
      <c r="D429" s="241" t="s">
        <v>24</v>
      </c>
      <c r="E429" s="402" t="s">
        <v>107</v>
      </c>
      <c r="F429" s="403"/>
      <c r="G429" s="404"/>
    </row>
    <row r="430" spans="2:7" ht="38.25" x14ac:dyDescent="0.2">
      <c r="B430" s="282" t="s">
        <v>1419</v>
      </c>
      <c r="C430" s="9" t="s">
        <v>1420</v>
      </c>
      <c r="D430" s="8" t="s">
        <v>1421</v>
      </c>
      <c r="E430" s="45" t="s">
        <v>1332</v>
      </c>
      <c r="F430" s="45" t="s">
        <v>2483</v>
      </c>
      <c r="G430" s="290" t="s">
        <v>1916</v>
      </c>
    </row>
    <row r="431" spans="2:7" ht="38.25" x14ac:dyDescent="0.2">
      <c r="B431" s="282" t="s">
        <v>1422</v>
      </c>
      <c r="C431" s="9" t="s">
        <v>1423</v>
      </c>
      <c r="D431" s="8" t="s">
        <v>53</v>
      </c>
      <c r="E431" s="45" t="s">
        <v>1428</v>
      </c>
      <c r="F431" s="45" t="s">
        <v>2402</v>
      </c>
      <c r="G431" s="290" t="s">
        <v>2484</v>
      </c>
    </row>
    <row r="432" spans="2:7" ht="25.5" x14ac:dyDescent="0.2">
      <c r="B432" s="282" t="s">
        <v>398</v>
      </c>
      <c r="C432" s="9" t="s">
        <v>399</v>
      </c>
      <c r="D432" s="8" t="s">
        <v>400</v>
      </c>
      <c r="E432" s="45" t="s">
        <v>1429</v>
      </c>
      <c r="F432" s="45" t="s">
        <v>401</v>
      </c>
      <c r="G432" s="290" t="s">
        <v>1430</v>
      </c>
    </row>
    <row r="433" spans="2:7" x14ac:dyDescent="0.2">
      <c r="B433" s="282" t="s">
        <v>402</v>
      </c>
      <c r="C433" s="9" t="s">
        <v>403</v>
      </c>
      <c r="D433" s="8" t="s">
        <v>400</v>
      </c>
      <c r="E433" s="45" t="s">
        <v>1431</v>
      </c>
      <c r="F433" s="45" t="s">
        <v>404</v>
      </c>
      <c r="G433" s="290" t="s">
        <v>1432</v>
      </c>
    </row>
    <row r="434" spans="2:7" ht="38.25" x14ac:dyDescent="0.2">
      <c r="B434" s="282" t="s">
        <v>1424</v>
      </c>
      <c r="C434" s="9" t="s">
        <v>1425</v>
      </c>
      <c r="D434" s="8" t="s">
        <v>415</v>
      </c>
      <c r="E434" s="45" t="s">
        <v>1433</v>
      </c>
      <c r="F434" s="45" t="s">
        <v>2373</v>
      </c>
      <c r="G434" s="290" t="s">
        <v>1434</v>
      </c>
    </row>
    <row r="435" spans="2:7" ht="38.25" x14ac:dyDescent="0.2">
      <c r="B435" s="282" t="s">
        <v>1426</v>
      </c>
      <c r="C435" s="9" t="s">
        <v>1427</v>
      </c>
      <c r="D435" s="8" t="s">
        <v>418</v>
      </c>
      <c r="E435" s="45" t="s">
        <v>1435</v>
      </c>
      <c r="F435" s="45" t="s">
        <v>1436</v>
      </c>
      <c r="G435" s="290" t="s">
        <v>992</v>
      </c>
    </row>
    <row r="436" spans="2:7" x14ac:dyDescent="0.2">
      <c r="B436" s="408" t="s">
        <v>410</v>
      </c>
      <c r="C436" s="409"/>
      <c r="D436" s="409"/>
      <c r="E436" s="409"/>
      <c r="F436" s="410"/>
      <c r="G436" s="293">
        <v>52.1</v>
      </c>
    </row>
    <row r="437" spans="2:7" ht="63.75" x14ac:dyDescent="0.2">
      <c r="B437" s="279" t="s">
        <v>497</v>
      </c>
      <c r="C437" s="60" t="s">
        <v>429</v>
      </c>
      <c r="D437" s="353" t="s">
        <v>53</v>
      </c>
      <c r="E437" s="392" t="s">
        <v>108</v>
      </c>
      <c r="F437" s="392"/>
      <c r="G437" s="393"/>
    </row>
    <row r="438" spans="2:7" ht="25.5" x14ac:dyDescent="0.2">
      <c r="B438" s="282" t="s">
        <v>398</v>
      </c>
      <c r="C438" s="9" t="s">
        <v>399</v>
      </c>
      <c r="D438" s="8" t="s">
        <v>400</v>
      </c>
      <c r="E438" s="45">
        <v>0.08</v>
      </c>
      <c r="F438" s="45">
        <v>17.510000000000002</v>
      </c>
      <c r="G438" s="288">
        <f t="shared" ref="G438:G443" si="7">ROUND(E438*F438,2)</f>
        <v>1.4</v>
      </c>
    </row>
    <row r="439" spans="2:7" ht="25.5" x14ac:dyDescent="0.2">
      <c r="B439" s="282">
        <v>88240</v>
      </c>
      <c r="C439" s="9" t="s">
        <v>427</v>
      </c>
      <c r="D439" s="8" t="s">
        <v>400</v>
      </c>
      <c r="E439" s="45">
        <v>0.215</v>
      </c>
      <c r="F439" s="45">
        <v>14.19</v>
      </c>
      <c r="G439" s="288">
        <f t="shared" si="7"/>
        <v>3.05</v>
      </c>
    </row>
    <row r="440" spans="2:7" ht="13.5" customHeight="1" x14ac:dyDescent="0.2">
      <c r="B440" s="305">
        <v>34</v>
      </c>
      <c r="C440" s="61" t="s">
        <v>428</v>
      </c>
      <c r="D440" s="8" t="s">
        <v>53</v>
      </c>
      <c r="E440" s="62">
        <v>1</v>
      </c>
      <c r="F440" s="40">
        <v>8.6999999999999993</v>
      </c>
      <c r="G440" s="288">
        <f t="shared" si="7"/>
        <v>8.6999999999999993</v>
      </c>
    </row>
    <row r="441" spans="2:7" ht="25.5" x14ac:dyDescent="0.2">
      <c r="B441" s="282" t="s">
        <v>394</v>
      </c>
      <c r="C441" s="9" t="s">
        <v>395</v>
      </c>
      <c r="D441" s="8" t="s">
        <v>53</v>
      </c>
      <c r="E441" s="44">
        <v>0.05</v>
      </c>
      <c r="F441" s="40">
        <v>25</v>
      </c>
      <c r="G441" s="288">
        <f t="shared" si="7"/>
        <v>1.25</v>
      </c>
    </row>
    <row r="442" spans="2:7" ht="25.5" x14ac:dyDescent="0.2">
      <c r="B442" s="306">
        <v>100716</v>
      </c>
      <c r="C442" s="4" t="s">
        <v>421</v>
      </c>
      <c r="D442" s="31" t="s">
        <v>422</v>
      </c>
      <c r="E442" s="58">
        <v>2.8500000000000001E-2</v>
      </c>
      <c r="F442" s="59">
        <v>24.29</v>
      </c>
      <c r="G442" s="307">
        <f t="shared" si="7"/>
        <v>0.69</v>
      </c>
    </row>
    <row r="443" spans="2:7" ht="38.25" x14ac:dyDescent="0.2">
      <c r="B443" s="306">
        <v>100719</v>
      </c>
      <c r="C443" s="24" t="s">
        <v>423</v>
      </c>
      <c r="D443" s="31" t="s">
        <v>422</v>
      </c>
      <c r="E443" s="58">
        <v>2.8500000000000001E-2</v>
      </c>
      <c r="F443" s="59">
        <v>7.05</v>
      </c>
      <c r="G443" s="307">
        <f t="shared" si="7"/>
        <v>0.2</v>
      </c>
    </row>
    <row r="444" spans="2:7" x14ac:dyDescent="0.2">
      <c r="B444" s="306"/>
      <c r="C444" s="360"/>
      <c r="D444" s="31"/>
      <c r="E444" s="58"/>
      <c r="F444" s="59"/>
      <c r="G444" s="289">
        <f>SUM(G438:G443)</f>
        <v>15.289999999999997</v>
      </c>
    </row>
    <row r="445" spans="2:7" x14ac:dyDescent="0.2">
      <c r="B445" s="279" t="s">
        <v>498</v>
      </c>
      <c r="C445" s="48" t="s">
        <v>430</v>
      </c>
      <c r="D445" s="63" t="s">
        <v>53</v>
      </c>
      <c r="E445" s="392" t="s">
        <v>109</v>
      </c>
      <c r="F445" s="392"/>
      <c r="G445" s="393"/>
    </row>
    <row r="446" spans="2:7" ht="25.5" x14ac:dyDescent="0.2">
      <c r="B446" s="282" t="s">
        <v>398</v>
      </c>
      <c r="C446" s="9" t="s">
        <v>399</v>
      </c>
      <c r="D446" s="8" t="s">
        <v>400</v>
      </c>
      <c r="E446" s="45">
        <v>0.08</v>
      </c>
      <c r="F446" s="45">
        <v>17.510000000000002</v>
      </c>
      <c r="G446" s="288">
        <f t="shared" ref="G446:G451" si="8">ROUND(E446*F446,2)</f>
        <v>1.4</v>
      </c>
    </row>
    <row r="447" spans="2:7" ht="25.5" x14ac:dyDescent="0.2">
      <c r="B447" s="282">
        <v>88240</v>
      </c>
      <c r="C447" s="9" t="s">
        <v>427</v>
      </c>
      <c r="D447" s="8" t="s">
        <v>400</v>
      </c>
      <c r="E447" s="45">
        <v>0.215</v>
      </c>
      <c r="F447" s="45">
        <v>14.19</v>
      </c>
      <c r="G447" s="288">
        <f t="shared" si="8"/>
        <v>3.05</v>
      </c>
    </row>
    <row r="448" spans="2:7" x14ac:dyDescent="0.2">
      <c r="B448" s="308">
        <v>32</v>
      </c>
      <c r="C448" s="65" t="s">
        <v>432</v>
      </c>
      <c r="D448" s="64" t="s">
        <v>433</v>
      </c>
      <c r="E448" s="62">
        <v>1</v>
      </c>
      <c r="F448" s="45">
        <v>9.18</v>
      </c>
      <c r="G448" s="288">
        <f t="shared" si="8"/>
        <v>9.18</v>
      </c>
    </row>
    <row r="449" spans="2:7" ht="25.5" x14ac:dyDescent="0.2">
      <c r="B449" s="282" t="s">
        <v>394</v>
      </c>
      <c r="C449" s="9" t="s">
        <v>395</v>
      </c>
      <c r="D449" s="8" t="s">
        <v>53</v>
      </c>
      <c r="E449" s="44">
        <v>0.05</v>
      </c>
      <c r="F449" s="40">
        <v>25</v>
      </c>
      <c r="G449" s="288">
        <f t="shared" si="8"/>
        <v>1.25</v>
      </c>
    </row>
    <row r="450" spans="2:7" ht="25.5" x14ac:dyDescent="0.2">
      <c r="B450" s="306">
        <v>100716</v>
      </c>
      <c r="C450" s="4" t="s">
        <v>421</v>
      </c>
      <c r="D450" s="31" t="s">
        <v>422</v>
      </c>
      <c r="E450" s="58">
        <v>2.8500000000000001E-2</v>
      </c>
      <c r="F450" s="59">
        <v>24.29</v>
      </c>
      <c r="G450" s="307">
        <f t="shared" si="8"/>
        <v>0.69</v>
      </c>
    </row>
    <row r="451" spans="2:7" ht="38.25" x14ac:dyDescent="0.2">
      <c r="B451" s="306">
        <v>100719</v>
      </c>
      <c r="C451" s="24" t="s">
        <v>423</v>
      </c>
      <c r="D451" s="31" t="s">
        <v>422</v>
      </c>
      <c r="E451" s="58">
        <v>2.8500000000000001E-2</v>
      </c>
      <c r="F451" s="59">
        <v>7.05</v>
      </c>
      <c r="G451" s="307">
        <f t="shared" si="8"/>
        <v>0.2</v>
      </c>
    </row>
    <row r="452" spans="2:7" x14ac:dyDescent="0.2">
      <c r="B452" s="405" t="s">
        <v>410</v>
      </c>
      <c r="C452" s="406"/>
      <c r="D452" s="406"/>
      <c r="E452" s="406"/>
      <c r="F452" s="407"/>
      <c r="G452" s="289">
        <f>SUM(G446:G451)</f>
        <v>15.769999999999998</v>
      </c>
    </row>
    <row r="453" spans="2:7" x14ac:dyDescent="0.2">
      <c r="B453" s="279" t="s">
        <v>499</v>
      </c>
      <c r="C453" s="68" t="s">
        <v>435</v>
      </c>
      <c r="D453" s="63" t="s">
        <v>53</v>
      </c>
      <c r="E453" s="392" t="s">
        <v>113</v>
      </c>
      <c r="F453" s="392"/>
      <c r="G453" s="393"/>
    </row>
    <row r="454" spans="2:7" ht="25.5" x14ac:dyDescent="0.2">
      <c r="B454" s="282" t="s">
        <v>398</v>
      </c>
      <c r="C454" s="9" t="s">
        <v>399</v>
      </c>
      <c r="D454" s="8" t="s">
        <v>400</v>
      </c>
      <c r="E454" s="45">
        <v>0.08</v>
      </c>
      <c r="F454" s="45">
        <v>17.510000000000002</v>
      </c>
      <c r="G454" s="288">
        <f t="shared" ref="G454:G460" si="9">ROUND(E454*F454,2)</f>
        <v>1.4</v>
      </c>
    </row>
    <row r="455" spans="2:7" ht="25.5" x14ac:dyDescent="0.2">
      <c r="B455" s="282">
        <v>88240</v>
      </c>
      <c r="C455" s="9" t="s">
        <v>427</v>
      </c>
      <c r="D455" s="8" t="s">
        <v>400</v>
      </c>
      <c r="E455" s="45">
        <v>0.215</v>
      </c>
      <c r="F455" s="45">
        <v>14.19</v>
      </c>
      <c r="G455" s="288">
        <f t="shared" si="9"/>
        <v>3.05</v>
      </c>
    </row>
    <row r="456" spans="2:7" x14ac:dyDescent="0.2">
      <c r="B456" s="280">
        <v>43055</v>
      </c>
      <c r="C456" s="69" t="s">
        <v>437</v>
      </c>
      <c r="D456" s="8" t="s">
        <v>53</v>
      </c>
      <c r="E456" s="62">
        <v>1</v>
      </c>
      <c r="F456" s="45">
        <v>7.54</v>
      </c>
      <c r="G456" s="288">
        <f t="shared" si="9"/>
        <v>7.54</v>
      </c>
    </row>
    <row r="457" spans="2:7" x14ac:dyDescent="0.2">
      <c r="B457" s="305">
        <v>34</v>
      </c>
      <c r="C457" s="61" t="s">
        <v>428</v>
      </c>
      <c r="D457" s="8" t="s">
        <v>53</v>
      </c>
      <c r="E457" s="62">
        <v>7.9399999999999998E-2</v>
      </c>
      <c r="F457" s="40">
        <v>8.6999999999999993</v>
      </c>
      <c r="G457" s="288">
        <f t="shared" si="9"/>
        <v>0.69</v>
      </c>
    </row>
    <row r="458" spans="2:7" ht="25.5" x14ac:dyDescent="0.2">
      <c r="B458" s="282" t="s">
        <v>394</v>
      </c>
      <c r="C458" s="9" t="s">
        <v>395</v>
      </c>
      <c r="D458" s="8" t="s">
        <v>53</v>
      </c>
      <c r="E458" s="44">
        <v>0.05</v>
      </c>
      <c r="F458" s="40">
        <v>25</v>
      </c>
      <c r="G458" s="288">
        <f t="shared" si="9"/>
        <v>1.25</v>
      </c>
    </row>
    <row r="459" spans="2:7" ht="25.5" x14ac:dyDescent="0.2">
      <c r="B459" s="306">
        <v>100716</v>
      </c>
      <c r="C459" s="4" t="s">
        <v>421</v>
      </c>
      <c r="D459" s="31" t="s">
        <v>422</v>
      </c>
      <c r="E459" s="58">
        <v>2.8500000000000001E-2</v>
      </c>
      <c r="F459" s="59">
        <v>24.29</v>
      </c>
      <c r="G459" s="307">
        <f t="shared" si="9"/>
        <v>0.69</v>
      </c>
    </row>
    <row r="460" spans="2:7" ht="38.25" x14ac:dyDescent="0.2">
      <c r="B460" s="306">
        <v>100719</v>
      </c>
      <c r="C460" s="24" t="s">
        <v>423</v>
      </c>
      <c r="D460" s="31" t="s">
        <v>422</v>
      </c>
      <c r="E460" s="58">
        <v>2.8500000000000001E-2</v>
      </c>
      <c r="F460" s="59">
        <v>7.05</v>
      </c>
      <c r="G460" s="307">
        <f t="shared" si="9"/>
        <v>0.2</v>
      </c>
    </row>
    <row r="461" spans="2:7" x14ac:dyDescent="0.2">
      <c r="B461" s="405" t="s">
        <v>410</v>
      </c>
      <c r="C461" s="406"/>
      <c r="D461" s="406"/>
      <c r="E461" s="406"/>
      <c r="F461" s="407"/>
      <c r="G461" s="289">
        <f>SUM(G454:G460)</f>
        <v>14.819999999999997</v>
      </c>
    </row>
    <row r="462" spans="2:7" ht="25.5" x14ac:dyDescent="0.2">
      <c r="B462" s="279">
        <v>1332</v>
      </c>
      <c r="C462" s="71" t="s">
        <v>439</v>
      </c>
      <c r="D462" s="63" t="s">
        <v>53</v>
      </c>
      <c r="E462" s="402" t="s">
        <v>434</v>
      </c>
      <c r="F462" s="403"/>
      <c r="G462" s="404"/>
    </row>
    <row r="463" spans="2:7" ht="25.5" x14ac:dyDescent="0.2">
      <c r="B463" s="280">
        <v>1332</v>
      </c>
      <c r="C463" s="22" t="s">
        <v>439</v>
      </c>
      <c r="D463" s="31" t="s">
        <v>53</v>
      </c>
      <c r="E463" s="62">
        <v>1</v>
      </c>
      <c r="F463" s="16">
        <v>8.08</v>
      </c>
      <c r="G463" s="136">
        <v>8.08</v>
      </c>
    </row>
    <row r="464" spans="2:7" x14ac:dyDescent="0.2">
      <c r="B464" s="405" t="s">
        <v>410</v>
      </c>
      <c r="C464" s="406"/>
      <c r="D464" s="406"/>
      <c r="E464" s="406"/>
      <c r="F464" s="407"/>
      <c r="G464" s="289">
        <v>8.08</v>
      </c>
    </row>
    <row r="465" spans="2:7" ht="25.5" x14ac:dyDescent="0.2">
      <c r="B465" s="279">
        <v>1319</v>
      </c>
      <c r="C465" s="71" t="s">
        <v>438</v>
      </c>
      <c r="D465" s="63" t="s">
        <v>53</v>
      </c>
      <c r="E465" s="402" t="s">
        <v>440</v>
      </c>
      <c r="F465" s="403"/>
      <c r="G465" s="404"/>
    </row>
    <row r="466" spans="2:7" ht="25.5" x14ac:dyDescent="0.2">
      <c r="B466" s="280">
        <v>1319</v>
      </c>
      <c r="C466" s="22" t="s">
        <v>438</v>
      </c>
      <c r="D466" s="31" t="s">
        <v>53</v>
      </c>
      <c r="E466" s="62">
        <v>1</v>
      </c>
      <c r="F466" s="16">
        <v>7.3</v>
      </c>
      <c r="G466" s="136">
        <v>7.3</v>
      </c>
    </row>
    <row r="467" spans="2:7" x14ac:dyDescent="0.2">
      <c r="B467" s="405" t="s">
        <v>410</v>
      </c>
      <c r="C467" s="406"/>
      <c r="D467" s="406"/>
      <c r="E467" s="406"/>
      <c r="F467" s="407"/>
      <c r="G467" s="289">
        <v>7.3</v>
      </c>
    </row>
    <row r="468" spans="2:7" ht="38.25" x14ac:dyDescent="0.2">
      <c r="B468" s="294" t="s">
        <v>104</v>
      </c>
      <c r="C468" s="244" t="s">
        <v>105</v>
      </c>
      <c r="D468" s="241" t="s">
        <v>24</v>
      </c>
      <c r="E468" s="402" t="s">
        <v>441</v>
      </c>
      <c r="F468" s="403"/>
      <c r="G468" s="404"/>
    </row>
    <row r="469" spans="2:7" ht="38.25" x14ac:dyDescent="0.2">
      <c r="B469" s="282" t="s">
        <v>1437</v>
      </c>
      <c r="C469" s="9" t="s">
        <v>1438</v>
      </c>
      <c r="D469" s="8" t="s">
        <v>24</v>
      </c>
      <c r="E469" s="45" t="s">
        <v>1443</v>
      </c>
      <c r="F469" s="45" t="s">
        <v>2485</v>
      </c>
      <c r="G469" s="290" t="s">
        <v>2486</v>
      </c>
    </row>
    <row r="470" spans="2:7" ht="51" x14ac:dyDescent="0.2">
      <c r="B470" s="282" t="s">
        <v>1439</v>
      </c>
      <c r="C470" s="9" t="s">
        <v>1440</v>
      </c>
      <c r="D470" s="8" t="s">
        <v>83</v>
      </c>
      <c r="E470" s="45" t="s">
        <v>1444</v>
      </c>
      <c r="F470" s="45" t="s">
        <v>2414</v>
      </c>
      <c r="G470" s="290" t="s">
        <v>977</v>
      </c>
    </row>
    <row r="471" spans="2:7" x14ac:dyDescent="0.2">
      <c r="B471" s="282" t="s">
        <v>402</v>
      </c>
      <c r="C471" s="9" t="s">
        <v>403</v>
      </c>
      <c r="D471" s="8" t="s">
        <v>400</v>
      </c>
      <c r="E471" s="45" t="s">
        <v>1250</v>
      </c>
      <c r="F471" s="45" t="s">
        <v>404</v>
      </c>
      <c r="G471" s="290" t="s">
        <v>1446</v>
      </c>
    </row>
    <row r="472" spans="2:7" x14ac:dyDescent="0.2">
      <c r="B472" s="282" t="s">
        <v>1441</v>
      </c>
      <c r="C472" s="9" t="s">
        <v>1442</v>
      </c>
      <c r="D472" s="8" t="s">
        <v>400</v>
      </c>
      <c r="E472" s="45" t="s">
        <v>1447</v>
      </c>
      <c r="F472" s="45" t="s">
        <v>1448</v>
      </c>
      <c r="G472" s="290" t="s">
        <v>1139</v>
      </c>
    </row>
    <row r="473" spans="2:7" ht="38.25" x14ac:dyDescent="0.2">
      <c r="B473" s="282" t="s">
        <v>1424</v>
      </c>
      <c r="C473" s="9" t="s">
        <v>1425</v>
      </c>
      <c r="D473" s="8" t="s">
        <v>415</v>
      </c>
      <c r="E473" s="45" t="s">
        <v>1449</v>
      </c>
      <c r="F473" s="45" t="s">
        <v>2373</v>
      </c>
      <c r="G473" s="290" t="s">
        <v>1450</v>
      </c>
    </row>
    <row r="474" spans="2:7" ht="38.25" x14ac:dyDescent="0.2">
      <c r="B474" s="282" t="s">
        <v>1426</v>
      </c>
      <c r="C474" s="9" t="s">
        <v>1427</v>
      </c>
      <c r="D474" s="8" t="s">
        <v>418</v>
      </c>
      <c r="E474" s="45" t="s">
        <v>1451</v>
      </c>
      <c r="F474" s="45" t="s">
        <v>1436</v>
      </c>
      <c r="G474" s="290" t="s">
        <v>1391</v>
      </c>
    </row>
    <row r="475" spans="2:7" x14ac:dyDescent="0.2">
      <c r="B475" s="405" t="s">
        <v>410</v>
      </c>
      <c r="C475" s="406"/>
      <c r="D475" s="406"/>
      <c r="E475" s="406"/>
      <c r="F475" s="407"/>
      <c r="G475" s="289">
        <v>82.28</v>
      </c>
    </row>
    <row r="476" spans="2:7" ht="38.25" x14ac:dyDescent="0.2">
      <c r="B476" s="294" t="s">
        <v>110</v>
      </c>
      <c r="C476" s="244" t="s">
        <v>111</v>
      </c>
      <c r="D476" s="241" t="s">
        <v>33</v>
      </c>
      <c r="E476" s="402" t="s">
        <v>442</v>
      </c>
      <c r="F476" s="403"/>
      <c r="G476" s="404"/>
    </row>
    <row r="477" spans="2:7" ht="25.5" x14ac:dyDescent="0.2">
      <c r="B477" s="282" t="s">
        <v>1452</v>
      </c>
      <c r="C477" s="9" t="s">
        <v>1453</v>
      </c>
      <c r="D477" s="8" t="s">
        <v>1454</v>
      </c>
      <c r="E477" s="45" t="s">
        <v>1461</v>
      </c>
      <c r="F477" s="45" t="s">
        <v>2487</v>
      </c>
      <c r="G477" s="290" t="s">
        <v>2488</v>
      </c>
    </row>
    <row r="478" spans="2:7" ht="25.5" x14ac:dyDescent="0.2">
      <c r="B478" s="282" t="s">
        <v>812</v>
      </c>
      <c r="C478" s="9" t="s">
        <v>813</v>
      </c>
      <c r="D478" s="8" t="s">
        <v>53</v>
      </c>
      <c r="E478" s="45" t="s">
        <v>1153</v>
      </c>
      <c r="F478" s="45" t="s">
        <v>2236</v>
      </c>
      <c r="G478" s="290" t="s">
        <v>2489</v>
      </c>
    </row>
    <row r="479" spans="2:7" ht="25.5" x14ac:dyDescent="0.2">
      <c r="B479" s="282" t="s">
        <v>1455</v>
      </c>
      <c r="C479" s="9" t="s">
        <v>1456</v>
      </c>
      <c r="D479" s="8" t="s">
        <v>53</v>
      </c>
      <c r="E479" s="45" t="s">
        <v>1462</v>
      </c>
      <c r="F479" s="45" t="s">
        <v>2490</v>
      </c>
      <c r="G479" s="290" t="s">
        <v>1704</v>
      </c>
    </row>
    <row r="480" spans="2:7" x14ac:dyDescent="0.2">
      <c r="B480" s="282" t="s">
        <v>1457</v>
      </c>
      <c r="C480" s="9" t="s">
        <v>1458</v>
      </c>
      <c r="D480" s="8" t="s">
        <v>53</v>
      </c>
      <c r="E480" s="45" t="s">
        <v>1464</v>
      </c>
      <c r="F480" s="45" t="s">
        <v>2491</v>
      </c>
      <c r="G480" s="290" t="s">
        <v>2492</v>
      </c>
    </row>
    <row r="481" spans="2:7" ht="25.5" x14ac:dyDescent="0.2">
      <c r="B481" s="282" t="s">
        <v>1459</v>
      </c>
      <c r="C481" s="9" t="s">
        <v>1460</v>
      </c>
      <c r="D481" s="8" t="s">
        <v>33</v>
      </c>
      <c r="E481" s="45" t="s">
        <v>1341</v>
      </c>
      <c r="F481" s="45" t="s">
        <v>2493</v>
      </c>
      <c r="G481" s="290" t="s">
        <v>2494</v>
      </c>
    </row>
    <row r="482" spans="2:7" x14ac:dyDescent="0.2">
      <c r="B482" s="282" t="s">
        <v>402</v>
      </c>
      <c r="C482" s="9" t="s">
        <v>403</v>
      </c>
      <c r="D482" s="8" t="s">
        <v>400</v>
      </c>
      <c r="E482" s="45" t="s">
        <v>1465</v>
      </c>
      <c r="F482" s="45" t="s">
        <v>404</v>
      </c>
      <c r="G482" s="290" t="s">
        <v>1348</v>
      </c>
    </row>
    <row r="483" spans="2:7" x14ac:dyDescent="0.2">
      <c r="B483" s="282" t="s">
        <v>1441</v>
      </c>
      <c r="C483" s="9" t="s">
        <v>1442</v>
      </c>
      <c r="D483" s="8" t="s">
        <v>400</v>
      </c>
      <c r="E483" s="45" t="s">
        <v>1466</v>
      </c>
      <c r="F483" s="45" t="s">
        <v>1448</v>
      </c>
      <c r="G483" s="290" t="s">
        <v>1467</v>
      </c>
    </row>
    <row r="484" spans="2:7" ht="38.25" x14ac:dyDescent="0.2">
      <c r="B484" s="282" t="s">
        <v>1424</v>
      </c>
      <c r="C484" s="9" t="s">
        <v>1425</v>
      </c>
      <c r="D484" s="8" t="s">
        <v>415</v>
      </c>
      <c r="E484" s="45" t="s">
        <v>1468</v>
      </c>
      <c r="F484" s="45" t="s">
        <v>2373</v>
      </c>
      <c r="G484" s="290" t="s">
        <v>1130</v>
      </c>
    </row>
    <row r="485" spans="2:7" x14ac:dyDescent="0.2">
      <c r="B485" s="282" t="s">
        <v>1426</v>
      </c>
      <c r="C485" s="45" t="s">
        <v>1427</v>
      </c>
      <c r="D485" s="8" t="s">
        <v>418</v>
      </c>
      <c r="E485" s="45" t="s">
        <v>1469</v>
      </c>
      <c r="F485" s="45" t="s">
        <v>1436</v>
      </c>
      <c r="G485" s="290" t="s">
        <v>991</v>
      </c>
    </row>
    <row r="486" spans="2:7" x14ac:dyDescent="0.2">
      <c r="B486" s="405" t="s">
        <v>410</v>
      </c>
      <c r="C486" s="406"/>
      <c r="D486" s="406"/>
      <c r="E486" s="406"/>
      <c r="F486" s="407"/>
      <c r="G486" s="289">
        <v>134.52000000000001</v>
      </c>
    </row>
    <row r="487" spans="2:7" ht="51" x14ac:dyDescent="0.2">
      <c r="B487" s="294" t="s">
        <v>257</v>
      </c>
      <c r="C487" s="244" t="s">
        <v>258</v>
      </c>
      <c r="D487" s="241" t="s">
        <v>33</v>
      </c>
      <c r="E487" s="402" t="s">
        <v>313</v>
      </c>
      <c r="F487" s="403"/>
      <c r="G487" s="404"/>
    </row>
    <row r="488" spans="2:7" ht="25.5" x14ac:dyDescent="0.2">
      <c r="B488" s="282" t="s">
        <v>1470</v>
      </c>
      <c r="C488" s="9" t="s">
        <v>1471</v>
      </c>
      <c r="D488" s="8" t="s">
        <v>33</v>
      </c>
      <c r="E488" s="45" t="s">
        <v>1341</v>
      </c>
      <c r="F488" s="45" t="s">
        <v>2468</v>
      </c>
      <c r="G488" s="290" t="s">
        <v>2488</v>
      </c>
    </row>
    <row r="489" spans="2:7" x14ac:dyDescent="0.2">
      <c r="B489" s="282" t="s">
        <v>1472</v>
      </c>
      <c r="C489" s="9" t="s">
        <v>1473</v>
      </c>
      <c r="D489" s="8" t="s">
        <v>117</v>
      </c>
      <c r="E489" s="45" t="s">
        <v>1358</v>
      </c>
      <c r="F489" s="45" t="s">
        <v>1262</v>
      </c>
      <c r="G489" s="290" t="s">
        <v>2014</v>
      </c>
    </row>
    <row r="490" spans="2:7" ht="25.5" x14ac:dyDescent="0.2">
      <c r="B490" s="282" t="s">
        <v>1474</v>
      </c>
      <c r="C490" s="9" t="s">
        <v>471</v>
      </c>
      <c r="D490" s="8" t="s">
        <v>400</v>
      </c>
      <c r="E490" s="45" t="s">
        <v>1476</v>
      </c>
      <c r="F490" s="45" t="s">
        <v>1477</v>
      </c>
      <c r="G490" s="290" t="s">
        <v>1478</v>
      </c>
    </row>
    <row r="491" spans="2:7" ht="25.5" x14ac:dyDescent="0.2">
      <c r="B491" s="282" t="s">
        <v>1475</v>
      </c>
      <c r="C491" s="9" t="s">
        <v>470</v>
      </c>
      <c r="D491" s="8" t="s">
        <v>400</v>
      </c>
      <c r="E491" s="45" t="s">
        <v>1476</v>
      </c>
      <c r="F491" s="45" t="s">
        <v>1479</v>
      </c>
      <c r="G491" s="290" t="s">
        <v>1480</v>
      </c>
    </row>
    <row r="492" spans="2:7" x14ac:dyDescent="0.2">
      <c r="B492" s="405" t="s">
        <v>410</v>
      </c>
      <c r="C492" s="406"/>
      <c r="D492" s="406"/>
      <c r="E492" s="406"/>
      <c r="F492" s="407"/>
      <c r="G492" s="289">
        <v>16.649999999999999</v>
      </c>
    </row>
    <row r="493" spans="2:7" ht="51" x14ac:dyDescent="0.2">
      <c r="B493" s="294" t="s">
        <v>259</v>
      </c>
      <c r="C493" s="244" t="s">
        <v>260</v>
      </c>
      <c r="D493" s="241" t="s">
        <v>33</v>
      </c>
      <c r="E493" s="402" t="s">
        <v>314</v>
      </c>
      <c r="F493" s="403"/>
      <c r="G493" s="404"/>
    </row>
    <row r="494" spans="2:7" x14ac:dyDescent="0.2">
      <c r="B494" s="282" t="s">
        <v>1481</v>
      </c>
      <c r="C494" s="9" t="s">
        <v>476</v>
      </c>
      <c r="D494" s="8" t="s">
        <v>117</v>
      </c>
      <c r="E494" s="45" t="s">
        <v>1485</v>
      </c>
      <c r="F494" s="45" t="s">
        <v>2495</v>
      </c>
      <c r="G494" s="290" t="s">
        <v>990</v>
      </c>
    </row>
    <row r="495" spans="2:7" ht="25.5" x14ac:dyDescent="0.2">
      <c r="B495" s="282" t="s">
        <v>1482</v>
      </c>
      <c r="C495" s="9" t="s">
        <v>1483</v>
      </c>
      <c r="D495" s="8" t="s">
        <v>33</v>
      </c>
      <c r="E495" s="45" t="s">
        <v>1341</v>
      </c>
      <c r="F495" s="45" t="s">
        <v>1010</v>
      </c>
      <c r="G495" s="290" t="s">
        <v>2496</v>
      </c>
    </row>
    <row r="496" spans="2:7" ht="25.5" x14ac:dyDescent="0.2">
      <c r="B496" s="282" t="s">
        <v>1484</v>
      </c>
      <c r="C496" s="9" t="s">
        <v>478</v>
      </c>
      <c r="D496" s="8" t="s">
        <v>117</v>
      </c>
      <c r="E496" s="45" t="s">
        <v>1488</v>
      </c>
      <c r="F496" s="45" t="s">
        <v>2497</v>
      </c>
      <c r="G496" s="290" t="s">
        <v>1707</v>
      </c>
    </row>
    <row r="497" spans="2:7" x14ac:dyDescent="0.2">
      <c r="B497" s="282" t="s">
        <v>1472</v>
      </c>
      <c r="C497" s="9" t="s">
        <v>1473</v>
      </c>
      <c r="D497" s="8" t="s">
        <v>117</v>
      </c>
      <c r="E497" s="45" t="s">
        <v>1490</v>
      </c>
      <c r="F497" s="45" t="s">
        <v>1262</v>
      </c>
      <c r="G497" s="290" t="s">
        <v>1130</v>
      </c>
    </row>
    <row r="498" spans="2:7" ht="25.5" x14ac:dyDescent="0.2">
      <c r="B498" s="282" t="s">
        <v>1474</v>
      </c>
      <c r="C498" s="9" t="s">
        <v>471</v>
      </c>
      <c r="D498" s="8" t="s">
        <v>400</v>
      </c>
      <c r="E498" s="45" t="s">
        <v>1491</v>
      </c>
      <c r="F498" s="45" t="s">
        <v>1477</v>
      </c>
      <c r="G498" s="290" t="s">
        <v>1492</v>
      </c>
    </row>
    <row r="499" spans="2:7" ht="25.5" x14ac:dyDescent="0.2">
      <c r="B499" s="282" t="s">
        <v>1475</v>
      </c>
      <c r="C499" s="9" t="s">
        <v>470</v>
      </c>
      <c r="D499" s="8" t="s">
        <v>400</v>
      </c>
      <c r="E499" s="45" t="s">
        <v>1491</v>
      </c>
      <c r="F499" s="45" t="s">
        <v>1479</v>
      </c>
      <c r="G499" s="290" t="s">
        <v>1493</v>
      </c>
    </row>
    <row r="500" spans="2:7" x14ac:dyDescent="0.2">
      <c r="B500" s="405" t="s">
        <v>410</v>
      </c>
      <c r="C500" s="406"/>
      <c r="D500" s="406"/>
      <c r="E500" s="406"/>
      <c r="F500" s="407"/>
      <c r="G500" s="289">
        <v>24.97</v>
      </c>
    </row>
    <row r="501" spans="2:7" ht="51" x14ac:dyDescent="0.2">
      <c r="B501" s="294" t="s">
        <v>261</v>
      </c>
      <c r="C501" s="244" t="s">
        <v>262</v>
      </c>
      <c r="D501" s="241" t="s">
        <v>33</v>
      </c>
      <c r="E501" s="402" t="s">
        <v>315</v>
      </c>
      <c r="F501" s="403"/>
      <c r="G501" s="404"/>
    </row>
    <row r="502" spans="2:7" x14ac:dyDescent="0.2">
      <c r="B502" s="282" t="s">
        <v>1481</v>
      </c>
      <c r="C502" s="9" t="s">
        <v>476</v>
      </c>
      <c r="D502" s="8" t="s">
        <v>117</v>
      </c>
      <c r="E502" s="45" t="s">
        <v>1496</v>
      </c>
      <c r="F502" s="45" t="s">
        <v>2495</v>
      </c>
      <c r="G502" s="290" t="s">
        <v>1001</v>
      </c>
    </row>
    <row r="503" spans="2:7" ht="25.5" x14ac:dyDescent="0.2">
      <c r="B503" s="282" t="s">
        <v>1494</v>
      </c>
      <c r="C503" s="9" t="s">
        <v>1495</v>
      </c>
      <c r="D503" s="8" t="s">
        <v>33</v>
      </c>
      <c r="E503" s="45" t="s">
        <v>1341</v>
      </c>
      <c r="F503" s="45" t="s">
        <v>1771</v>
      </c>
      <c r="G503" s="290" t="s">
        <v>2498</v>
      </c>
    </row>
    <row r="504" spans="2:7" ht="25.5" x14ac:dyDescent="0.2">
      <c r="B504" s="282" t="s">
        <v>1484</v>
      </c>
      <c r="C504" s="9" t="s">
        <v>478</v>
      </c>
      <c r="D504" s="8" t="s">
        <v>117</v>
      </c>
      <c r="E504" s="45" t="s">
        <v>1498</v>
      </c>
      <c r="F504" s="45" t="s">
        <v>2497</v>
      </c>
      <c r="G504" s="290" t="s">
        <v>1831</v>
      </c>
    </row>
    <row r="505" spans="2:7" x14ac:dyDescent="0.2">
      <c r="B505" s="282" t="s">
        <v>1472</v>
      </c>
      <c r="C505" s="9" t="s">
        <v>1473</v>
      </c>
      <c r="D505" s="8" t="s">
        <v>117</v>
      </c>
      <c r="E505" s="45" t="s">
        <v>1042</v>
      </c>
      <c r="F505" s="45" t="s">
        <v>1262</v>
      </c>
      <c r="G505" s="290" t="s">
        <v>1196</v>
      </c>
    </row>
    <row r="506" spans="2:7" ht="25.5" x14ac:dyDescent="0.2">
      <c r="B506" s="282" t="s">
        <v>1474</v>
      </c>
      <c r="C506" s="9" t="s">
        <v>471</v>
      </c>
      <c r="D506" s="8" t="s">
        <v>400</v>
      </c>
      <c r="E506" s="45" t="s">
        <v>1499</v>
      </c>
      <c r="F506" s="45" t="s">
        <v>1477</v>
      </c>
      <c r="G506" s="290" t="s">
        <v>1500</v>
      </c>
    </row>
    <row r="507" spans="2:7" ht="25.5" x14ac:dyDescent="0.2">
      <c r="B507" s="282" t="s">
        <v>1475</v>
      </c>
      <c r="C507" s="9" t="s">
        <v>470</v>
      </c>
      <c r="D507" s="8" t="s">
        <v>400</v>
      </c>
      <c r="E507" s="45" t="s">
        <v>1499</v>
      </c>
      <c r="F507" s="45" t="s">
        <v>1479</v>
      </c>
      <c r="G507" s="290" t="s">
        <v>1501</v>
      </c>
    </row>
    <row r="508" spans="2:7" x14ac:dyDescent="0.2">
      <c r="B508" s="405" t="s">
        <v>410</v>
      </c>
      <c r="C508" s="406"/>
      <c r="D508" s="406"/>
      <c r="E508" s="406"/>
      <c r="F508" s="407"/>
      <c r="G508" s="289">
        <v>47.98</v>
      </c>
    </row>
    <row r="509" spans="2:7" ht="51" x14ac:dyDescent="0.2">
      <c r="B509" s="294" t="s">
        <v>263</v>
      </c>
      <c r="C509" s="244" t="s">
        <v>264</v>
      </c>
      <c r="D509" s="241" t="s">
        <v>117</v>
      </c>
      <c r="E509" s="402" t="s">
        <v>316</v>
      </c>
      <c r="F509" s="403"/>
      <c r="G509" s="404"/>
    </row>
    <row r="510" spans="2:7" x14ac:dyDescent="0.2">
      <c r="B510" s="282" t="s">
        <v>1481</v>
      </c>
      <c r="C510" s="9" t="s">
        <v>476</v>
      </c>
      <c r="D510" s="8" t="s">
        <v>117</v>
      </c>
      <c r="E510" s="45" t="s">
        <v>1508</v>
      </c>
      <c r="F510" s="45" t="s">
        <v>2495</v>
      </c>
      <c r="G510" s="290" t="s">
        <v>2085</v>
      </c>
    </row>
    <row r="511" spans="2:7" ht="25.5" x14ac:dyDescent="0.2">
      <c r="B511" s="282" t="s">
        <v>1502</v>
      </c>
      <c r="C511" s="9" t="s">
        <v>1503</v>
      </c>
      <c r="D511" s="8" t="s">
        <v>117</v>
      </c>
      <c r="E511" s="45" t="s">
        <v>407</v>
      </c>
      <c r="F511" s="45" t="s">
        <v>1247</v>
      </c>
      <c r="G511" s="290" t="s">
        <v>1247</v>
      </c>
    </row>
    <row r="512" spans="2:7" ht="25.5" x14ac:dyDescent="0.2">
      <c r="B512" s="282" t="s">
        <v>1504</v>
      </c>
      <c r="C512" s="9" t="s">
        <v>1505</v>
      </c>
      <c r="D512" s="8" t="s">
        <v>117</v>
      </c>
      <c r="E512" s="45" t="s">
        <v>407</v>
      </c>
      <c r="F512" s="45" t="s">
        <v>2499</v>
      </c>
      <c r="G512" s="290" t="s">
        <v>2499</v>
      </c>
    </row>
    <row r="513" spans="2:7" ht="38.25" x14ac:dyDescent="0.2">
      <c r="B513" s="282" t="s">
        <v>1506</v>
      </c>
      <c r="C513" s="9" t="s">
        <v>1507</v>
      </c>
      <c r="D513" s="8" t="s">
        <v>117</v>
      </c>
      <c r="E513" s="45" t="s">
        <v>1355</v>
      </c>
      <c r="F513" s="45" t="s">
        <v>2500</v>
      </c>
      <c r="G513" s="290" t="s">
        <v>1111</v>
      </c>
    </row>
    <row r="514" spans="2:7" ht="25.5" x14ac:dyDescent="0.2">
      <c r="B514" s="282" t="s">
        <v>1484</v>
      </c>
      <c r="C514" s="9" t="s">
        <v>478</v>
      </c>
      <c r="D514" s="8" t="s">
        <v>117</v>
      </c>
      <c r="E514" s="45" t="s">
        <v>1509</v>
      </c>
      <c r="F514" s="45" t="s">
        <v>2497</v>
      </c>
      <c r="G514" s="290" t="s">
        <v>2073</v>
      </c>
    </row>
    <row r="515" spans="2:7" x14ac:dyDescent="0.2">
      <c r="B515" s="282" t="s">
        <v>1472</v>
      </c>
      <c r="C515" s="9" t="s">
        <v>1473</v>
      </c>
      <c r="D515" s="8" t="s">
        <v>117</v>
      </c>
      <c r="E515" s="45" t="s">
        <v>1510</v>
      </c>
      <c r="F515" s="45" t="s">
        <v>1262</v>
      </c>
      <c r="G515" s="290" t="s">
        <v>1163</v>
      </c>
    </row>
    <row r="516" spans="2:7" ht="25.5" x14ac:dyDescent="0.2">
      <c r="B516" s="282" t="s">
        <v>1474</v>
      </c>
      <c r="C516" s="9" t="s">
        <v>471</v>
      </c>
      <c r="D516" s="8" t="s">
        <v>400</v>
      </c>
      <c r="E516" s="45" t="s">
        <v>1315</v>
      </c>
      <c r="F516" s="45" t="s">
        <v>1477</v>
      </c>
      <c r="G516" s="290" t="s">
        <v>1511</v>
      </c>
    </row>
    <row r="517" spans="2:7" ht="25.5" x14ac:dyDescent="0.2">
      <c r="B517" s="282" t="s">
        <v>1475</v>
      </c>
      <c r="C517" s="9" t="s">
        <v>470</v>
      </c>
      <c r="D517" s="8" t="s">
        <v>400</v>
      </c>
      <c r="E517" s="45" t="s">
        <v>1315</v>
      </c>
      <c r="F517" s="45" t="s">
        <v>1479</v>
      </c>
      <c r="G517" s="290" t="s">
        <v>1512</v>
      </c>
    </row>
    <row r="518" spans="2:7" x14ac:dyDescent="0.2">
      <c r="B518" s="405" t="s">
        <v>410</v>
      </c>
      <c r="C518" s="406"/>
      <c r="D518" s="406"/>
      <c r="E518" s="406"/>
      <c r="F518" s="407"/>
      <c r="G518" s="289">
        <v>26.08</v>
      </c>
    </row>
    <row r="519" spans="2:7" ht="51" x14ac:dyDescent="0.2">
      <c r="B519" s="294" t="s">
        <v>265</v>
      </c>
      <c r="C519" s="244" t="s">
        <v>266</v>
      </c>
      <c r="D519" s="241" t="s">
        <v>117</v>
      </c>
      <c r="E519" s="402" t="s">
        <v>317</v>
      </c>
      <c r="F519" s="403"/>
      <c r="G519" s="404"/>
    </row>
    <row r="520" spans="2:7" ht="25.5" x14ac:dyDescent="0.2">
      <c r="B520" s="282" t="s">
        <v>1513</v>
      </c>
      <c r="C520" s="9" t="s">
        <v>1514</v>
      </c>
      <c r="D520" s="8" t="s">
        <v>117</v>
      </c>
      <c r="E520" s="45" t="s">
        <v>407</v>
      </c>
      <c r="F520" s="45" t="s">
        <v>2501</v>
      </c>
      <c r="G520" s="290" t="s">
        <v>2501</v>
      </c>
    </row>
    <row r="521" spans="2:7" ht="25.5" x14ac:dyDescent="0.2">
      <c r="B521" s="282" t="s">
        <v>1515</v>
      </c>
      <c r="C521" s="9" t="s">
        <v>1516</v>
      </c>
      <c r="D521" s="8" t="s">
        <v>117</v>
      </c>
      <c r="E521" s="45" t="s">
        <v>407</v>
      </c>
      <c r="F521" s="45" t="s">
        <v>2502</v>
      </c>
      <c r="G521" s="290" t="s">
        <v>2502</v>
      </c>
    </row>
    <row r="522" spans="2:7" ht="38.25" x14ac:dyDescent="0.2">
      <c r="B522" s="282" t="s">
        <v>1506</v>
      </c>
      <c r="C522" s="9" t="s">
        <v>1507</v>
      </c>
      <c r="D522" s="8" t="s">
        <v>117</v>
      </c>
      <c r="E522" s="45" t="s">
        <v>1517</v>
      </c>
      <c r="F522" s="45" t="s">
        <v>2500</v>
      </c>
      <c r="G522" s="290" t="s">
        <v>994</v>
      </c>
    </row>
    <row r="523" spans="2:7" ht="25.5" x14ac:dyDescent="0.2">
      <c r="B523" s="282" t="s">
        <v>1474</v>
      </c>
      <c r="C523" s="9" t="s">
        <v>471</v>
      </c>
      <c r="D523" s="8" t="s">
        <v>400</v>
      </c>
      <c r="E523" s="45" t="s">
        <v>1518</v>
      </c>
      <c r="F523" s="45" t="s">
        <v>1477</v>
      </c>
      <c r="G523" s="290" t="s">
        <v>993</v>
      </c>
    </row>
    <row r="524" spans="2:7" ht="25.5" x14ac:dyDescent="0.2">
      <c r="B524" s="282" t="s">
        <v>1475</v>
      </c>
      <c r="C524" s="9" t="s">
        <v>470</v>
      </c>
      <c r="D524" s="8" t="s">
        <v>400</v>
      </c>
      <c r="E524" s="45" t="s">
        <v>1518</v>
      </c>
      <c r="F524" s="45" t="s">
        <v>1479</v>
      </c>
      <c r="G524" s="290" t="s">
        <v>1519</v>
      </c>
    </row>
    <row r="525" spans="2:7" x14ac:dyDescent="0.2">
      <c r="B525" s="405" t="s">
        <v>410</v>
      </c>
      <c r="C525" s="406"/>
      <c r="D525" s="406"/>
      <c r="E525" s="406"/>
      <c r="F525" s="407"/>
      <c r="G525" s="289">
        <v>30.87</v>
      </c>
    </row>
    <row r="526" spans="2:7" ht="51" x14ac:dyDescent="0.2">
      <c r="B526" s="294" t="s">
        <v>267</v>
      </c>
      <c r="C526" s="244" t="s">
        <v>268</v>
      </c>
      <c r="D526" s="241" t="s">
        <v>117</v>
      </c>
      <c r="E526" s="402" t="s">
        <v>318</v>
      </c>
      <c r="F526" s="403"/>
      <c r="G526" s="404"/>
    </row>
    <row r="527" spans="2:7" ht="25.5" x14ac:dyDescent="0.2">
      <c r="B527" s="282" t="s">
        <v>1502</v>
      </c>
      <c r="C527" s="9" t="s">
        <v>1503</v>
      </c>
      <c r="D527" s="8" t="s">
        <v>117</v>
      </c>
      <c r="E527" s="45" t="s">
        <v>407</v>
      </c>
      <c r="F527" s="45" t="s">
        <v>1247</v>
      </c>
      <c r="G527" s="290" t="s">
        <v>1247</v>
      </c>
    </row>
    <row r="528" spans="2:7" ht="25.5" x14ac:dyDescent="0.2">
      <c r="B528" s="282" t="s">
        <v>1520</v>
      </c>
      <c r="C528" s="9" t="s">
        <v>1521</v>
      </c>
      <c r="D528" s="8" t="s">
        <v>117</v>
      </c>
      <c r="E528" s="45" t="s">
        <v>407</v>
      </c>
      <c r="F528" s="45" t="s">
        <v>1019</v>
      </c>
      <c r="G528" s="290" t="s">
        <v>1019</v>
      </c>
    </row>
    <row r="529" spans="2:7" ht="38.25" x14ac:dyDescent="0.2">
      <c r="B529" s="282" t="s">
        <v>1506</v>
      </c>
      <c r="C529" s="9" t="s">
        <v>1507</v>
      </c>
      <c r="D529" s="8" t="s">
        <v>117</v>
      </c>
      <c r="E529" s="45" t="s">
        <v>1355</v>
      </c>
      <c r="F529" s="45" t="s">
        <v>2500</v>
      </c>
      <c r="G529" s="290" t="s">
        <v>1111</v>
      </c>
    </row>
    <row r="530" spans="2:7" ht="25.5" x14ac:dyDescent="0.2">
      <c r="B530" s="282" t="s">
        <v>1474</v>
      </c>
      <c r="C530" s="9" t="s">
        <v>471</v>
      </c>
      <c r="D530" s="8" t="s">
        <v>400</v>
      </c>
      <c r="E530" s="45" t="s">
        <v>1522</v>
      </c>
      <c r="F530" s="45" t="s">
        <v>1477</v>
      </c>
      <c r="G530" s="290" t="s">
        <v>990</v>
      </c>
    </row>
    <row r="531" spans="2:7" ht="25.5" x14ac:dyDescent="0.2">
      <c r="B531" s="282" t="s">
        <v>1475</v>
      </c>
      <c r="C531" s="9" t="s">
        <v>470</v>
      </c>
      <c r="D531" s="8" t="s">
        <v>400</v>
      </c>
      <c r="E531" s="45" t="s">
        <v>1522</v>
      </c>
      <c r="F531" s="45" t="s">
        <v>1479</v>
      </c>
      <c r="G531" s="290" t="s">
        <v>1523</v>
      </c>
    </row>
    <row r="532" spans="2:7" x14ac:dyDescent="0.2">
      <c r="B532" s="399" t="s">
        <v>410</v>
      </c>
      <c r="C532" s="400"/>
      <c r="D532" s="400"/>
      <c r="E532" s="400"/>
      <c r="F532" s="401"/>
      <c r="G532" s="309">
        <v>13.64</v>
      </c>
    </row>
    <row r="533" spans="2:7" ht="51" x14ac:dyDescent="0.2">
      <c r="B533" s="294" t="s">
        <v>269</v>
      </c>
      <c r="C533" s="244" t="s">
        <v>270</v>
      </c>
      <c r="D533" s="241" t="s">
        <v>117</v>
      </c>
      <c r="E533" s="402" t="s">
        <v>319</v>
      </c>
      <c r="F533" s="403"/>
      <c r="G533" s="404"/>
    </row>
    <row r="534" spans="2:7" ht="25.5" x14ac:dyDescent="0.2">
      <c r="B534" s="282" t="s">
        <v>1502</v>
      </c>
      <c r="C534" s="9" t="s">
        <v>1503</v>
      </c>
      <c r="D534" s="8" t="s">
        <v>117</v>
      </c>
      <c r="E534" s="45" t="s">
        <v>407</v>
      </c>
      <c r="F534" s="45" t="s">
        <v>1247</v>
      </c>
      <c r="G534" s="290" t="s">
        <v>1247</v>
      </c>
    </row>
    <row r="535" spans="2:7" ht="25.5" x14ac:dyDescent="0.2">
      <c r="B535" s="282" t="s">
        <v>1524</v>
      </c>
      <c r="C535" s="9" t="s">
        <v>1525</v>
      </c>
      <c r="D535" s="8" t="s">
        <v>117</v>
      </c>
      <c r="E535" s="45" t="s">
        <v>407</v>
      </c>
      <c r="F535" s="45" t="s">
        <v>2503</v>
      </c>
      <c r="G535" s="290" t="s">
        <v>2503</v>
      </c>
    </row>
    <row r="536" spans="2:7" ht="38.25" x14ac:dyDescent="0.2">
      <c r="B536" s="282" t="s">
        <v>1506</v>
      </c>
      <c r="C536" s="9" t="s">
        <v>1507</v>
      </c>
      <c r="D536" s="8" t="s">
        <v>117</v>
      </c>
      <c r="E536" s="45" t="s">
        <v>1355</v>
      </c>
      <c r="F536" s="45" t="s">
        <v>2500</v>
      </c>
      <c r="G536" s="290" t="s">
        <v>1111</v>
      </c>
    </row>
    <row r="537" spans="2:7" ht="25.5" x14ac:dyDescent="0.2">
      <c r="B537" s="282" t="s">
        <v>1474</v>
      </c>
      <c r="C537" s="9" t="s">
        <v>471</v>
      </c>
      <c r="D537" s="8" t="s">
        <v>400</v>
      </c>
      <c r="E537" s="45" t="s">
        <v>1527</v>
      </c>
      <c r="F537" s="45" t="s">
        <v>1477</v>
      </c>
      <c r="G537" s="290" t="s">
        <v>1249</v>
      </c>
    </row>
    <row r="538" spans="2:7" ht="25.5" x14ac:dyDescent="0.2">
      <c r="B538" s="282" t="s">
        <v>1475</v>
      </c>
      <c r="C538" s="9" t="s">
        <v>470</v>
      </c>
      <c r="D538" s="8" t="s">
        <v>400</v>
      </c>
      <c r="E538" s="45" t="s">
        <v>1527</v>
      </c>
      <c r="F538" s="45" t="s">
        <v>1479</v>
      </c>
      <c r="G538" s="290" t="s">
        <v>1528</v>
      </c>
    </row>
    <row r="539" spans="2:7" x14ac:dyDescent="0.2">
      <c r="B539" s="399" t="s">
        <v>410</v>
      </c>
      <c r="C539" s="400"/>
      <c r="D539" s="400"/>
      <c r="E539" s="400"/>
      <c r="F539" s="401"/>
      <c r="G539" s="309">
        <v>10.29</v>
      </c>
    </row>
    <row r="540" spans="2:7" ht="51" x14ac:dyDescent="0.2">
      <c r="B540" s="285" t="s">
        <v>271</v>
      </c>
      <c r="C540" s="60" t="s">
        <v>272</v>
      </c>
      <c r="D540" s="232" t="s">
        <v>117</v>
      </c>
      <c r="E540" s="392" t="s">
        <v>320</v>
      </c>
      <c r="F540" s="392"/>
      <c r="G540" s="393"/>
    </row>
    <row r="541" spans="2:7" x14ac:dyDescent="0.2">
      <c r="B541" s="282" t="s">
        <v>1481</v>
      </c>
      <c r="C541" s="9" t="s">
        <v>476</v>
      </c>
      <c r="D541" s="8" t="s">
        <v>117</v>
      </c>
      <c r="E541" s="45" t="s">
        <v>1531</v>
      </c>
      <c r="F541" s="45" t="s">
        <v>2495</v>
      </c>
      <c r="G541" s="290" t="s">
        <v>1486</v>
      </c>
    </row>
    <row r="542" spans="2:7" ht="25.5" x14ac:dyDescent="0.2">
      <c r="B542" s="282" t="s">
        <v>1529</v>
      </c>
      <c r="C542" s="9" t="s">
        <v>1530</v>
      </c>
      <c r="D542" s="8" t="s">
        <v>117</v>
      </c>
      <c r="E542" s="45" t="s">
        <v>407</v>
      </c>
      <c r="F542" s="45" t="s">
        <v>2504</v>
      </c>
      <c r="G542" s="290" t="s">
        <v>2504</v>
      </c>
    </row>
    <row r="543" spans="2:7" ht="25.5" x14ac:dyDescent="0.2">
      <c r="B543" s="282" t="s">
        <v>1484</v>
      </c>
      <c r="C543" s="9" t="s">
        <v>478</v>
      </c>
      <c r="D543" s="8" t="s">
        <v>117</v>
      </c>
      <c r="E543" s="45" t="s">
        <v>1533</v>
      </c>
      <c r="F543" s="45" t="s">
        <v>2497</v>
      </c>
      <c r="G543" s="290" t="s">
        <v>1489</v>
      </c>
    </row>
    <row r="544" spans="2:7" x14ac:dyDescent="0.2">
      <c r="B544" s="282" t="s">
        <v>1472</v>
      </c>
      <c r="C544" s="9" t="s">
        <v>1473</v>
      </c>
      <c r="D544" s="8" t="s">
        <v>117</v>
      </c>
      <c r="E544" s="45" t="s">
        <v>1534</v>
      </c>
      <c r="F544" s="45" t="s">
        <v>1262</v>
      </c>
      <c r="G544" s="290" t="s">
        <v>1705</v>
      </c>
    </row>
    <row r="545" spans="2:7" ht="25.5" x14ac:dyDescent="0.2">
      <c r="B545" s="282" t="s">
        <v>1474</v>
      </c>
      <c r="C545" s="9" t="s">
        <v>471</v>
      </c>
      <c r="D545" s="8" t="s">
        <v>400</v>
      </c>
      <c r="E545" s="45" t="s">
        <v>1358</v>
      </c>
      <c r="F545" s="45" t="s">
        <v>1477</v>
      </c>
      <c r="G545" s="290" t="s">
        <v>1393</v>
      </c>
    </row>
    <row r="546" spans="2:7" ht="25.5" x14ac:dyDescent="0.2">
      <c r="B546" s="282" t="s">
        <v>1475</v>
      </c>
      <c r="C546" s="9" t="s">
        <v>470</v>
      </c>
      <c r="D546" s="8" t="s">
        <v>400</v>
      </c>
      <c r="E546" s="45" t="s">
        <v>1358</v>
      </c>
      <c r="F546" s="45" t="s">
        <v>1479</v>
      </c>
      <c r="G546" s="290" t="s">
        <v>1536</v>
      </c>
    </row>
    <row r="547" spans="2:7" x14ac:dyDescent="0.2">
      <c r="B547" s="399" t="s">
        <v>410</v>
      </c>
      <c r="C547" s="400"/>
      <c r="D547" s="400"/>
      <c r="E547" s="400"/>
      <c r="F547" s="401"/>
      <c r="G547" s="309">
        <v>8.67</v>
      </c>
    </row>
    <row r="548" spans="2:7" ht="51" x14ac:dyDescent="0.2">
      <c r="B548" s="285" t="s">
        <v>273</v>
      </c>
      <c r="C548" s="60" t="s">
        <v>274</v>
      </c>
      <c r="D548" s="232" t="s">
        <v>117</v>
      </c>
      <c r="E548" s="392" t="s">
        <v>321</v>
      </c>
      <c r="F548" s="392"/>
      <c r="G548" s="393"/>
    </row>
    <row r="549" spans="2:7" ht="25.5" x14ac:dyDescent="0.2">
      <c r="B549" s="282" t="s">
        <v>1502</v>
      </c>
      <c r="C549" s="9" t="s">
        <v>1503</v>
      </c>
      <c r="D549" s="8" t="s">
        <v>117</v>
      </c>
      <c r="E549" s="45" t="s">
        <v>407</v>
      </c>
      <c r="F549" s="45" t="s">
        <v>1247</v>
      </c>
      <c r="G549" s="290" t="s">
        <v>1247</v>
      </c>
    </row>
    <row r="550" spans="2:7" ht="25.5" x14ac:dyDescent="0.2">
      <c r="B550" s="282" t="s">
        <v>1537</v>
      </c>
      <c r="C550" s="9" t="s">
        <v>1538</v>
      </c>
      <c r="D550" s="8" t="s">
        <v>117</v>
      </c>
      <c r="E550" s="45" t="s">
        <v>407</v>
      </c>
      <c r="F550" s="45" t="s">
        <v>2505</v>
      </c>
      <c r="G550" s="290" t="s">
        <v>2505</v>
      </c>
    </row>
    <row r="551" spans="2:7" ht="38.25" x14ac:dyDescent="0.2">
      <c r="B551" s="282" t="s">
        <v>1506</v>
      </c>
      <c r="C551" s="9" t="s">
        <v>1507</v>
      </c>
      <c r="D551" s="8" t="s">
        <v>117</v>
      </c>
      <c r="E551" s="45" t="s">
        <v>1355</v>
      </c>
      <c r="F551" s="45" t="s">
        <v>2500</v>
      </c>
      <c r="G551" s="290" t="s">
        <v>1111</v>
      </c>
    </row>
    <row r="552" spans="2:7" ht="25.5" x14ac:dyDescent="0.2">
      <c r="B552" s="282" t="s">
        <v>1474</v>
      </c>
      <c r="C552" s="9" t="s">
        <v>471</v>
      </c>
      <c r="D552" s="8" t="s">
        <v>400</v>
      </c>
      <c r="E552" s="45" t="s">
        <v>1527</v>
      </c>
      <c r="F552" s="45" t="s">
        <v>1477</v>
      </c>
      <c r="G552" s="290" t="s">
        <v>1249</v>
      </c>
    </row>
    <row r="553" spans="2:7" ht="25.5" x14ac:dyDescent="0.2">
      <c r="B553" s="282" t="s">
        <v>1475</v>
      </c>
      <c r="C553" s="9" t="s">
        <v>470</v>
      </c>
      <c r="D553" s="8" t="s">
        <v>400</v>
      </c>
      <c r="E553" s="45" t="s">
        <v>1527</v>
      </c>
      <c r="F553" s="45" t="s">
        <v>1479</v>
      </c>
      <c r="G553" s="290" t="s">
        <v>1528</v>
      </c>
    </row>
    <row r="554" spans="2:7" x14ac:dyDescent="0.2">
      <c r="B554" s="399" t="s">
        <v>410</v>
      </c>
      <c r="C554" s="400"/>
      <c r="D554" s="400"/>
      <c r="E554" s="400"/>
      <c r="F554" s="401"/>
      <c r="G554" s="309">
        <v>9.67</v>
      </c>
    </row>
    <row r="555" spans="2:7" ht="51" x14ac:dyDescent="0.2">
      <c r="B555" s="286" t="s">
        <v>275</v>
      </c>
      <c r="C555" s="60" t="s">
        <v>276</v>
      </c>
      <c r="D555" s="63" t="s">
        <v>117</v>
      </c>
      <c r="E555" s="392" t="s">
        <v>322</v>
      </c>
      <c r="F555" s="392"/>
      <c r="G555" s="393"/>
    </row>
    <row r="556" spans="2:7" ht="25.5" x14ac:dyDescent="0.2">
      <c r="B556" s="282" t="s">
        <v>1502</v>
      </c>
      <c r="C556" s="9" t="s">
        <v>1503</v>
      </c>
      <c r="D556" s="8" t="s">
        <v>117</v>
      </c>
      <c r="E556" s="45" t="s">
        <v>1372</v>
      </c>
      <c r="F556" s="45" t="s">
        <v>1247</v>
      </c>
      <c r="G556" s="290" t="s">
        <v>2506</v>
      </c>
    </row>
    <row r="557" spans="2:7" ht="25.5" x14ac:dyDescent="0.2">
      <c r="B557" s="282" t="s">
        <v>1540</v>
      </c>
      <c r="C557" s="9" t="s">
        <v>1541</v>
      </c>
      <c r="D557" s="8" t="s">
        <v>117</v>
      </c>
      <c r="E557" s="45" t="s">
        <v>407</v>
      </c>
      <c r="F557" s="45" t="s">
        <v>2507</v>
      </c>
      <c r="G557" s="290" t="s">
        <v>2507</v>
      </c>
    </row>
    <row r="558" spans="2:7" ht="38.25" x14ac:dyDescent="0.2">
      <c r="B558" s="282" t="s">
        <v>1506</v>
      </c>
      <c r="C558" s="9" t="s">
        <v>1507</v>
      </c>
      <c r="D558" s="8" t="s">
        <v>117</v>
      </c>
      <c r="E558" s="45" t="s">
        <v>1522</v>
      </c>
      <c r="F558" s="45" t="s">
        <v>2500</v>
      </c>
      <c r="G558" s="290" t="s">
        <v>2085</v>
      </c>
    </row>
    <row r="559" spans="2:7" ht="25.5" x14ac:dyDescent="0.2">
      <c r="B559" s="282" t="s">
        <v>1474</v>
      </c>
      <c r="C559" s="9" t="s">
        <v>471</v>
      </c>
      <c r="D559" s="8" t="s">
        <v>400</v>
      </c>
      <c r="E559" s="45" t="s">
        <v>1390</v>
      </c>
      <c r="F559" s="45" t="s">
        <v>1477</v>
      </c>
      <c r="G559" s="290" t="s">
        <v>1542</v>
      </c>
    </row>
    <row r="560" spans="2:7" ht="25.5" x14ac:dyDescent="0.2">
      <c r="B560" s="282" t="s">
        <v>1475</v>
      </c>
      <c r="C560" s="9" t="s">
        <v>470</v>
      </c>
      <c r="D560" s="8" t="s">
        <v>400</v>
      </c>
      <c r="E560" s="45" t="s">
        <v>1390</v>
      </c>
      <c r="F560" s="45" t="s">
        <v>1479</v>
      </c>
      <c r="G560" s="290" t="s">
        <v>1290</v>
      </c>
    </row>
    <row r="561" spans="2:7" x14ac:dyDescent="0.2">
      <c r="B561" s="399" t="s">
        <v>410</v>
      </c>
      <c r="C561" s="400"/>
      <c r="D561" s="400"/>
      <c r="E561" s="400"/>
      <c r="F561" s="401"/>
      <c r="G561" s="309">
        <v>15.88</v>
      </c>
    </row>
    <row r="562" spans="2:7" ht="51" x14ac:dyDescent="0.2">
      <c r="B562" s="285" t="s">
        <v>277</v>
      </c>
      <c r="C562" s="60" t="s">
        <v>278</v>
      </c>
      <c r="D562" s="232" t="s">
        <v>117</v>
      </c>
      <c r="E562" s="392" t="s">
        <v>323</v>
      </c>
      <c r="F562" s="392"/>
      <c r="G562" s="393"/>
    </row>
    <row r="563" spans="2:7" ht="25.5" x14ac:dyDescent="0.2">
      <c r="B563" s="282" t="s">
        <v>1513</v>
      </c>
      <c r="C563" s="9" t="s">
        <v>1514</v>
      </c>
      <c r="D563" s="8" t="s">
        <v>117</v>
      </c>
      <c r="E563" s="45" t="s">
        <v>407</v>
      </c>
      <c r="F563" s="45" t="s">
        <v>2501</v>
      </c>
      <c r="G563" s="290" t="s">
        <v>2501</v>
      </c>
    </row>
    <row r="564" spans="2:7" ht="25.5" x14ac:dyDescent="0.2">
      <c r="B564" s="282" t="s">
        <v>1543</v>
      </c>
      <c r="C564" s="9" t="s">
        <v>1544</v>
      </c>
      <c r="D564" s="8" t="s">
        <v>117</v>
      </c>
      <c r="E564" s="45" t="s">
        <v>407</v>
      </c>
      <c r="F564" s="45" t="s">
        <v>2508</v>
      </c>
      <c r="G564" s="290" t="s">
        <v>2508</v>
      </c>
    </row>
    <row r="565" spans="2:7" ht="38.25" x14ac:dyDescent="0.2">
      <c r="B565" s="282" t="s">
        <v>1506</v>
      </c>
      <c r="C565" s="9" t="s">
        <v>1507</v>
      </c>
      <c r="D565" s="8" t="s">
        <v>117</v>
      </c>
      <c r="E565" s="45" t="s">
        <v>1517</v>
      </c>
      <c r="F565" s="45" t="s">
        <v>2500</v>
      </c>
      <c r="G565" s="290" t="s">
        <v>994</v>
      </c>
    </row>
    <row r="566" spans="2:7" ht="25.5" x14ac:dyDescent="0.2">
      <c r="B566" s="282" t="s">
        <v>1474</v>
      </c>
      <c r="C566" s="9" t="s">
        <v>471</v>
      </c>
      <c r="D566" s="8" t="s">
        <v>400</v>
      </c>
      <c r="E566" s="45" t="s">
        <v>1399</v>
      </c>
      <c r="F566" s="45" t="s">
        <v>1477</v>
      </c>
      <c r="G566" s="290" t="s">
        <v>1545</v>
      </c>
    </row>
    <row r="567" spans="2:7" ht="25.5" x14ac:dyDescent="0.2">
      <c r="B567" s="282" t="s">
        <v>1475</v>
      </c>
      <c r="C567" s="9" t="s">
        <v>470</v>
      </c>
      <c r="D567" s="8" t="s">
        <v>400</v>
      </c>
      <c r="E567" s="45" t="s">
        <v>1399</v>
      </c>
      <c r="F567" s="45" t="s">
        <v>1479</v>
      </c>
      <c r="G567" s="290" t="s">
        <v>1546</v>
      </c>
    </row>
    <row r="568" spans="2:7" x14ac:dyDescent="0.2">
      <c r="B568" s="399" t="s">
        <v>410</v>
      </c>
      <c r="C568" s="400"/>
      <c r="D568" s="400"/>
      <c r="E568" s="400"/>
      <c r="F568" s="401"/>
      <c r="G568" s="309">
        <v>17.05</v>
      </c>
    </row>
    <row r="569" spans="2:7" ht="51" x14ac:dyDescent="0.2">
      <c r="B569" s="285" t="s">
        <v>279</v>
      </c>
      <c r="C569" s="60" t="s">
        <v>280</v>
      </c>
      <c r="D569" s="232" t="s">
        <v>117</v>
      </c>
      <c r="E569" s="392" t="s">
        <v>324</v>
      </c>
      <c r="F569" s="392"/>
      <c r="G569" s="393"/>
    </row>
    <row r="570" spans="2:7" ht="25.5" x14ac:dyDescent="0.2">
      <c r="B570" s="282" t="s">
        <v>1502</v>
      </c>
      <c r="C570" s="9" t="s">
        <v>1503</v>
      </c>
      <c r="D570" s="8" t="s">
        <v>117</v>
      </c>
      <c r="E570" s="45" t="s">
        <v>407</v>
      </c>
      <c r="F570" s="45" t="s">
        <v>1247</v>
      </c>
      <c r="G570" s="290" t="s">
        <v>1247</v>
      </c>
    </row>
    <row r="571" spans="2:7" ht="25.5" x14ac:dyDescent="0.2">
      <c r="B571" s="282" t="s">
        <v>1547</v>
      </c>
      <c r="C571" s="9" t="s">
        <v>1548</v>
      </c>
      <c r="D571" s="8" t="s">
        <v>117</v>
      </c>
      <c r="E571" s="45" t="s">
        <v>407</v>
      </c>
      <c r="F571" s="45" t="s">
        <v>1972</v>
      </c>
      <c r="G571" s="290" t="s">
        <v>1972</v>
      </c>
    </row>
    <row r="572" spans="2:7" ht="38.25" x14ac:dyDescent="0.2">
      <c r="B572" s="282" t="s">
        <v>1506</v>
      </c>
      <c r="C572" s="9" t="s">
        <v>1507</v>
      </c>
      <c r="D572" s="8" t="s">
        <v>117</v>
      </c>
      <c r="E572" s="45" t="s">
        <v>1355</v>
      </c>
      <c r="F572" s="45" t="s">
        <v>2500</v>
      </c>
      <c r="G572" s="290" t="s">
        <v>1111</v>
      </c>
    </row>
    <row r="573" spans="2:7" ht="25.5" x14ac:dyDescent="0.2">
      <c r="B573" s="282" t="s">
        <v>1474</v>
      </c>
      <c r="C573" s="9" t="s">
        <v>471</v>
      </c>
      <c r="D573" s="8" t="s">
        <v>400</v>
      </c>
      <c r="E573" s="45" t="s">
        <v>1550</v>
      </c>
      <c r="F573" s="45" t="s">
        <v>1477</v>
      </c>
      <c r="G573" s="290" t="s">
        <v>1298</v>
      </c>
    </row>
    <row r="574" spans="2:7" ht="25.5" x14ac:dyDescent="0.2">
      <c r="B574" s="282" t="s">
        <v>1475</v>
      </c>
      <c r="C574" s="9" t="s">
        <v>470</v>
      </c>
      <c r="D574" s="8" t="s">
        <v>400</v>
      </c>
      <c r="E574" s="45" t="s">
        <v>1550</v>
      </c>
      <c r="F574" s="45" t="s">
        <v>1479</v>
      </c>
      <c r="G574" s="290" t="s">
        <v>1551</v>
      </c>
    </row>
    <row r="575" spans="2:7" x14ac:dyDescent="0.2">
      <c r="B575" s="399" t="s">
        <v>410</v>
      </c>
      <c r="C575" s="400"/>
      <c r="D575" s="400"/>
      <c r="E575" s="400"/>
      <c r="F575" s="401"/>
      <c r="G575" s="309">
        <v>8.2200000000000006</v>
      </c>
    </row>
    <row r="576" spans="2:7" ht="51" x14ac:dyDescent="0.2">
      <c r="B576" s="285" t="s">
        <v>281</v>
      </c>
      <c r="C576" s="60" t="s">
        <v>282</v>
      </c>
      <c r="D576" s="232" t="s">
        <v>117</v>
      </c>
      <c r="E576" s="392" t="s">
        <v>325</v>
      </c>
      <c r="F576" s="392"/>
      <c r="G576" s="393"/>
    </row>
    <row r="577" spans="2:7" x14ac:dyDescent="0.2">
      <c r="B577" s="282" t="s">
        <v>1481</v>
      </c>
      <c r="C577" s="9" t="s">
        <v>476</v>
      </c>
      <c r="D577" s="8" t="s">
        <v>117</v>
      </c>
      <c r="E577" s="45" t="s">
        <v>1531</v>
      </c>
      <c r="F577" s="45" t="s">
        <v>2495</v>
      </c>
      <c r="G577" s="290" t="s">
        <v>1486</v>
      </c>
    </row>
    <row r="578" spans="2:7" ht="25.5" x14ac:dyDescent="0.2">
      <c r="B578" s="282" t="s">
        <v>1552</v>
      </c>
      <c r="C578" s="9" t="s">
        <v>1553</v>
      </c>
      <c r="D578" s="8" t="s">
        <v>117</v>
      </c>
      <c r="E578" s="45" t="s">
        <v>407</v>
      </c>
      <c r="F578" s="45" t="s">
        <v>2271</v>
      </c>
      <c r="G578" s="290" t="s">
        <v>2271</v>
      </c>
    </row>
    <row r="579" spans="2:7" ht="25.5" x14ac:dyDescent="0.2">
      <c r="B579" s="282" t="s">
        <v>1484</v>
      </c>
      <c r="C579" s="9" t="s">
        <v>478</v>
      </c>
      <c r="D579" s="8" t="s">
        <v>117</v>
      </c>
      <c r="E579" s="45" t="s">
        <v>1533</v>
      </c>
      <c r="F579" s="45" t="s">
        <v>2497</v>
      </c>
      <c r="G579" s="290" t="s">
        <v>1489</v>
      </c>
    </row>
    <row r="580" spans="2:7" x14ac:dyDescent="0.2">
      <c r="B580" s="282" t="s">
        <v>1472</v>
      </c>
      <c r="C580" s="9" t="s">
        <v>1473</v>
      </c>
      <c r="D580" s="8" t="s">
        <v>117</v>
      </c>
      <c r="E580" s="45" t="s">
        <v>1534</v>
      </c>
      <c r="F580" s="45" t="s">
        <v>1262</v>
      </c>
      <c r="G580" s="290" t="s">
        <v>1705</v>
      </c>
    </row>
    <row r="581" spans="2:7" ht="25.5" x14ac:dyDescent="0.2">
      <c r="B581" s="282" t="s">
        <v>1474</v>
      </c>
      <c r="C581" s="9" t="s">
        <v>471</v>
      </c>
      <c r="D581" s="8" t="s">
        <v>400</v>
      </c>
      <c r="E581" s="45" t="s">
        <v>1358</v>
      </c>
      <c r="F581" s="45" t="s">
        <v>1477</v>
      </c>
      <c r="G581" s="290" t="s">
        <v>1393</v>
      </c>
    </row>
    <row r="582" spans="2:7" ht="25.5" x14ac:dyDescent="0.2">
      <c r="B582" s="282" t="s">
        <v>1475</v>
      </c>
      <c r="C582" s="9" t="s">
        <v>470</v>
      </c>
      <c r="D582" s="8" t="s">
        <v>400</v>
      </c>
      <c r="E582" s="45" t="s">
        <v>1358</v>
      </c>
      <c r="F582" s="45" t="s">
        <v>1479</v>
      </c>
      <c r="G582" s="290" t="s">
        <v>1536</v>
      </c>
    </row>
    <row r="583" spans="2:7" x14ac:dyDescent="0.2">
      <c r="B583" s="399" t="s">
        <v>410</v>
      </c>
      <c r="C583" s="400"/>
      <c r="D583" s="400"/>
      <c r="E583" s="400"/>
      <c r="F583" s="401"/>
      <c r="G583" s="309">
        <v>6.06</v>
      </c>
    </row>
    <row r="584" spans="2:7" ht="51" x14ac:dyDescent="0.2">
      <c r="B584" s="285" t="s">
        <v>283</v>
      </c>
      <c r="C584" s="60" t="s">
        <v>284</v>
      </c>
      <c r="D584" s="232" t="s">
        <v>117</v>
      </c>
      <c r="E584" s="392" t="s">
        <v>326</v>
      </c>
      <c r="F584" s="392"/>
      <c r="G584" s="393"/>
    </row>
    <row r="585" spans="2:7" ht="25.5" x14ac:dyDescent="0.2">
      <c r="B585" s="282" t="s">
        <v>1513</v>
      </c>
      <c r="C585" s="9" t="s">
        <v>1514</v>
      </c>
      <c r="D585" s="8" t="s">
        <v>117</v>
      </c>
      <c r="E585" s="45" t="s">
        <v>1372</v>
      </c>
      <c r="F585" s="45" t="s">
        <v>2501</v>
      </c>
      <c r="G585" s="290" t="s">
        <v>2509</v>
      </c>
    </row>
    <row r="586" spans="2:7" ht="25.5" x14ac:dyDescent="0.2">
      <c r="B586" s="282" t="s">
        <v>1554</v>
      </c>
      <c r="C586" s="9" t="s">
        <v>1555</v>
      </c>
      <c r="D586" s="8" t="s">
        <v>117</v>
      </c>
      <c r="E586" s="45" t="s">
        <v>407</v>
      </c>
      <c r="F586" s="45" t="s">
        <v>2510</v>
      </c>
      <c r="G586" s="290" t="s">
        <v>2510</v>
      </c>
    </row>
    <row r="587" spans="2:7" ht="38.25" x14ac:dyDescent="0.2">
      <c r="B587" s="282" t="s">
        <v>1506</v>
      </c>
      <c r="C587" s="9" t="s">
        <v>1507</v>
      </c>
      <c r="D587" s="8" t="s">
        <v>117</v>
      </c>
      <c r="E587" s="45" t="s">
        <v>1556</v>
      </c>
      <c r="F587" s="45" t="s">
        <v>2500</v>
      </c>
      <c r="G587" s="290" t="s">
        <v>2511</v>
      </c>
    </row>
    <row r="588" spans="2:7" ht="25.5" x14ac:dyDescent="0.2">
      <c r="B588" s="282" t="s">
        <v>1474</v>
      </c>
      <c r="C588" s="9" t="s">
        <v>471</v>
      </c>
      <c r="D588" s="8" t="s">
        <v>400</v>
      </c>
      <c r="E588" s="45" t="s">
        <v>1381</v>
      </c>
      <c r="F588" s="45" t="s">
        <v>1477</v>
      </c>
      <c r="G588" s="290" t="s">
        <v>1557</v>
      </c>
    </row>
    <row r="589" spans="2:7" ht="25.5" x14ac:dyDescent="0.2">
      <c r="B589" s="282" t="s">
        <v>1475</v>
      </c>
      <c r="C589" s="9" t="s">
        <v>470</v>
      </c>
      <c r="D589" s="8" t="s">
        <v>400</v>
      </c>
      <c r="E589" s="45" t="s">
        <v>1381</v>
      </c>
      <c r="F589" s="45" t="s">
        <v>1479</v>
      </c>
      <c r="G589" s="290" t="s">
        <v>1558</v>
      </c>
    </row>
    <row r="590" spans="2:7" x14ac:dyDescent="0.2">
      <c r="B590" s="399" t="s">
        <v>410</v>
      </c>
      <c r="C590" s="400"/>
      <c r="D590" s="400"/>
      <c r="E590" s="400"/>
      <c r="F590" s="401"/>
      <c r="G590" s="309">
        <v>30.84</v>
      </c>
    </row>
    <row r="591" spans="2:7" ht="51" x14ac:dyDescent="0.2">
      <c r="B591" s="285" t="s">
        <v>285</v>
      </c>
      <c r="C591" s="60" t="s">
        <v>286</v>
      </c>
      <c r="D591" s="232" t="s">
        <v>117</v>
      </c>
      <c r="E591" s="392" t="s">
        <v>327</v>
      </c>
      <c r="F591" s="392"/>
      <c r="G591" s="393"/>
    </row>
    <row r="592" spans="2:7" ht="25.5" x14ac:dyDescent="0.2">
      <c r="B592" s="282" t="s">
        <v>1502</v>
      </c>
      <c r="C592" s="9" t="s">
        <v>1503</v>
      </c>
      <c r="D592" s="8" t="s">
        <v>117</v>
      </c>
      <c r="E592" s="45" t="s">
        <v>1372</v>
      </c>
      <c r="F592" s="45" t="s">
        <v>1247</v>
      </c>
      <c r="G592" s="290" t="s">
        <v>2506</v>
      </c>
    </row>
    <row r="593" spans="2:7" ht="25.5" x14ac:dyDescent="0.2">
      <c r="B593" s="282" t="s">
        <v>1559</v>
      </c>
      <c r="C593" s="9" t="s">
        <v>1560</v>
      </c>
      <c r="D593" s="8" t="s">
        <v>117</v>
      </c>
      <c r="E593" s="45" t="s">
        <v>407</v>
      </c>
      <c r="F593" s="45" t="s">
        <v>2512</v>
      </c>
      <c r="G593" s="290" t="s">
        <v>2512</v>
      </c>
    </row>
    <row r="594" spans="2:7" ht="38.25" x14ac:dyDescent="0.2">
      <c r="B594" s="282" t="s">
        <v>1506</v>
      </c>
      <c r="C594" s="9" t="s">
        <v>1507</v>
      </c>
      <c r="D594" s="8" t="s">
        <v>117</v>
      </c>
      <c r="E594" s="45" t="s">
        <v>1522</v>
      </c>
      <c r="F594" s="45" t="s">
        <v>2500</v>
      </c>
      <c r="G594" s="290" t="s">
        <v>2085</v>
      </c>
    </row>
    <row r="595" spans="2:7" ht="25.5" x14ac:dyDescent="0.2">
      <c r="B595" s="282" t="s">
        <v>1474</v>
      </c>
      <c r="C595" s="9" t="s">
        <v>471</v>
      </c>
      <c r="D595" s="8" t="s">
        <v>400</v>
      </c>
      <c r="E595" s="45" t="s">
        <v>1390</v>
      </c>
      <c r="F595" s="45" t="s">
        <v>1477</v>
      </c>
      <c r="G595" s="290" t="s">
        <v>1542</v>
      </c>
    </row>
    <row r="596" spans="2:7" ht="25.5" x14ac:dyDescent="0.2">
      <c r="B596" s="282" t="s">
        <v>1475</v>
      </c>
      <c r="C596" s="9" t="s">
        <v>470</v>
      </c>
      <c r="D596" s="8" t="s">
        <v>400</v>
      </c>
      <c r="E596" s="45" t="s">
        <v>1390</v>
      </c>
      <c r="F596" s="45" t="s">
        <v>1479</v>
      </c>
      <c r="G596" s="290" t="s">
        <v>1290</v>
      </c>
    </row>
    <row r="597" spans="2:7" x14ac:dyDescent="0.2">
      <c r="B597" s="399" t="s">
        <v>410</v>
      </c>
      <c r="C597" s="400"/>
      <c r="D597" s="400"/>
      <c r="E597" s="400"/>
      <c r="F597" s="401"/>
      <c r="G597" s="309">
        <v>14.12</v>
      </c>
    </row>
    <row r="598" spans="2:7" ht="38.25" x14ac:dyDescent="0.2">
      <c r="B598" s="286" t="s">
        <v>287</v>
      </c>
      <c r="C598" s="60" t="s">
        <v>288</v>
      </c>
      <c r="D598" s="63" t="s">
        <v>117</v>
      </c>
      <c r="E598" s="392" t="s">
        <v>328</v>
      </c>
      <c r="F598" s="392"/>
      <c r="G598" s="393"/>
    </row>
    <row r="599" spans="2:7" x14ac:dyDescent="0.2">
      <c r="B599" s="282" t="s">
        <v>1481</v>
      </c>
      <c r="C599" s="9" t="s">
        <v>476</v>
      </c>
      <c r="D599" s="8" t="s">
        <v>117</v>
      </c>
      <c r="E599" s="45" t="s">
        <v>1462</v>
      </c>
      <c r="F599" s="45" t="s">
        <v>2495</v>
      </c>
      <c r="G599" s="290" t="s">
        <v>1463</v>
      </c>
    </row>
    <row r="600" spans="2:7" ht="25.5" x14ac:dyDescent="0.2">
      <c r="B600" s="282" t="s">
        <v>1561</v>
      </c>
      <c r="C600" s="9" t="s">
        <v>1562</v>
      </c>
      <c r="D600" s="8" t="s">
        <v>117</v>
      </c>
      <c r="E600" s="45" t="s">
        <v>407</v>
      </c>
      <c r="F600" s="45" t="s">
        <v>2513</v>
      </c>
      <c r="G600" s="290" t="s">
        <v>2513</v>
      </c>
    </row>
    <row r="601" spans="2:7" ht="25.5" x14ac:dyDescent="0.2">
      <c r="B601" s="282" t="s">
        <v>1484</v>
      </c>
      <c r="C601" s="9" t="s">
        <v>478</v>
      </c>
      <c r="D601" s="8" t="s">
        <v>117</v>
      </c>
      <c r="E601" s="45" t="s">
        <v>1564</v>
      </c>
      <c r="F601" s="45" t="s">
        <v>2497</v>
      </c>
      <c r="G601" s="290" t="s">
        <v>2489</v>
      </c>
    </row>
    <row r="602" spans="2:7" x14ac:dyDescent="0.2">
      <c r="B602" s="282" t="s">
        <v>1472</v>
      </c>
      <c r="C602" s="9" t="s">
        <v>1473</v>
      </c>
      <c r="D602" s="8" t="s">
        <v>117</v>
      </c>
      <c r="E602" s="45" t="s">
        <v>1096</v>
      </c>
      <c r="F602" s="45" t="s">
        <v>1262</v>
      </c>
      <c r="G602" s="290" t="s">
        <v>1535</v>
      </c>
    </row>
    <row r="603" spans="2:7" ht="25.5" x14ac:dyDescent="0.2">
      <c r="B603" s="282" t="s">
        <v>1474</v>
      </c>
      <c r="C603" s="9" t="s">
        <v>471</v>
      </c>
      <c r="D603" s="8" t="s">
        <v>400</v>
      </c>
      <c r="E603" s="45" t="s">
        <v>1342</v>
      </c>
      <c r="F603" s="45" t="s">
        <v>1477</v>
      </c>
      <c r="G603" s="290" t="s">
        <v>1565</v>
      </c>
    </row>
    <row r="604" spans="2:7" ht="25.5" x14ac:dyDescent="0.2">
      <c r="B604" s="282" t="s">
        <v>1475</v>
      </c>
      <c r="C604" s="9" t="s">
        <v>470</v>
      </c>
      <c r="D604" s="8" t="s">
        <v>400</v>
      </c>
      <c r="E604" s="45" t="s">
        <v>1342</v>
      </c>
      <c r="F604" s="45" t="s">
        <v>1479</v>
      </c>
      <c r="G604" s="290" t="s">
        <v>1013</v>
      </c>
    </row>
    <row r="605" spans="2:7" x14ac:dyDescent="0.2">
      <c r="B605" s="399" t="s">
        <v>410</v>
      </c>
      <c r="C605" s="400"/>
      <c r="D605" s="400"/>
      <c r="E605" s="400"/>
      <c r="F605" s="401"/>
      <c r="G605" s="309">
        <v>9.43</v>
      </c>
    </row>
    <row r="606" spans="2:7" ht="51" x14ac:dyDescent="0.2">
      <c r="B606" s="285" t="s">
        <v>290</v>
      </c>
      <c r="C606" s="60" t="s">
        <v>291</v>
      </c>
      <c r="D606" s="232" t="s">
        <v>117</v>
      </c>
      <c r="E606" s="392" t="s">
        <v>329</v>
      </c>
      <c r="F606" s="392"/>
      <c r="G606" s="393"/>
    </row>
    <row r="607" spans="2:7" ht="25.5" x14ac:dyDescent="0.2">
      <c r="B607" s="282" t="s">
        <v>1513</v>
      </c>
      <c r="C607" s="9" t="s">
        <v>1514</v>
      </c>
      <c r="D607" s="8" t="s">
        <v>117</v>
      </c>
      <c r="E607" s="45" t="s">
        <v>407</v>
      </c>
      <c r="F607" s="45" t="s">
        <v>2501</v>
      </c>
      <c r="G607" s="290" t="s">
        <v>2501</v>
      </c>
    </row>
    <row r="608" spans="2:7" ht="25.5" x14ac:dyDescent="0.2">
      <c r="B608" s="282" t="s">
        <v>1566</v>
      </c>
      <c r="C608" s="9" t="s">
        <v>1567</v>
      </c>
      <c r="D608" s="8" t="s">
        <v>117</v>
      </c>
      <c r="E608" s="45" t="s">
        <v>407</v>
      </c>
      <c r="F608" s="45" t="s">
        <v>2514</v>
      </c>
      <c r="G608" s="290" t="s">
        <v>2514</v>
      </c>
    </row>
    <row r="609" spans="2:7" ht="38.25" x14ac:dyDescent="0.2">
      <c r="B609" s="282" t="s">
        <v>1506</v>
      </c>
      <c r="C609" s="9" t="s">
        <v>1507</v>
      </c>
      <c r="D609" s="8" t="s">
        <v>117</v>
      </c>
      <c r="E609" s="45" t="s">
        <v>1517</v>
      </c>
      <c r="F609" s="45" t="s">
        <v>2500</v>
      </c>
      <c r="G609" s="290" t="s">
        <v>994</v>
      </c>
    </row>
    <row r="610" spans="2:7" ht="25.5" x14ac:dyDescent="0.2">
      <c r="B610" s="282" t="s">
        <v>1474</v>
      </c>
      <c r="C610" s="9" t="s">
        <v>471</v>
      </c>
      <c r="D610" s="8" t="s">
        <v>400</v>
      </c>
      <c r="E610" s="45" t="s">
        <v>1315</v>
      </c>
      <c r="F610" s="45" t="s">
        <v>1477</v>
      </c>
      <c r="G610" s="290" t="s">
        <v>1511</v>
      </c>
    </row>
    <row r="611" spans="2:7" ht="25.5" x14ac:dyDescent="0.2">
      <c r="B611" s="282" t="s">
        <v>1475</v>
      </c>
      <c r="C611" s="9" t="s">
        <v>470</v>
      </c>
      <c r="D611" s="8" t="s">
        <v>400</v>
      </c>
      <c r="E611" s="45" t="s">
        <v>1315</v>
      </c>
      <c r="F611" s="45" t="s">
        <v>1479</v>
      </c>
      <c r="G611" s="290" t="s">
        <v>1512</v>
      </c>
    </row>
    <row r="612" spans="2:7" x14ac:dyDescent="0.2">
      <c r="B612" s="399" t="s">
        <v>410</v>
      </c>
      <c r="C612" s="400"/>
      <c r="D612" s="400"/>
      <c r="E612" s="400"/>
      <c r="F612" s="401"/>
      <c r="G612" s="309">
        <v>21.89</v>
      </c>
    </row>
    <row r="613" spans="2:7" ht="51" x14ac:dyDescent="0.2">
      <c r="B613" s="285" t="s">
        <v>292</v>
      </c>
      <c r="C613" s="60" t="s">
        <v>293</v>
      </c>
      <c r="D613" s="232" t="s">
        <v>117</v>
      </c>
      <c r="E613" s="392" t="s">
        <v>330</v>
      </c>
      <c r="F613" s="392"/>
      <c r="G613" s="393"/>
    </row>
    <row r="614" spans="2:7" ht="25.5" x14ac:dyDescent="0.2">
      <c r="B614" s="282" t="s">
        <v>1568</v>
      </c>
      <c r="C614" s="9" t="s">
        <v>1569</v>
      </c>
      <c r="D614" s="8" t="s">
        <v>117</v>
      </c>
      <c r="E614" s="45" t="s">
        <v>407</v>
      </c>
      <c r="F614" s="45" t="s">
        <v>1570</v>
      </c>
      <c r="G614" s="290" t="s">
        <v>1570</v>
      </c>
    </row>
    <row r="615" spans="2:7" ht="38.25" x14ac:dyDescent="0.2">
      <c r="B615" s="282" t="s">
        <v>848</v>
      </c>
      <c r="C615" s="9" t="s">
        <v>849</v>
      </c>
      <c r="D615" s="8" t="s">
        <v>117</v>
      </c>
      <c r="E615" s="45" t="s">
        <v>407</v>
      </c>
      <c r="F615" s="45" t="s">
        <v>2247</v>
      </c>
      <c r="G615" s="290" t="s">
        <v>2247</v>
      </c>
    </row>
    <row r="616" spans="2:7" x14ac:dyDescent="0.2">
      <c r="B616" s="399" t="s">
        <v>410</v>
      </c>
      <c r="C616" s="400"/>
      <c r="D616" s="400"/>
      <c r="E616" s="400"/>
      <c r="F616" s="401"/>
      <c r="G616" s="309">
        <v>364.26</v>
      </c>
    </row>
    <row r="617" spans="2:7" ht="25.5" x14ac:dyDescent="0.2">
      <c r="B617" s="285" t="s">
        <v>298</v>
      </c>
      <c r="C617" s="60" t="s">
        <v>299</v>
      </c>
      <c r="D617" s="232" t="s">
        <v>117</v>
      </c>
      <c r="E617" s="392" t="s">
        <v>331</v>
      </c>
      <c r="F617" s="392"/>
      <c r="G617" s="393"/>
    </row>
    <row r="618" spans="2:7" ht="25.5" x14ac:dyDescent="0.2">
      <c r="B618" s="282" t="s">
        <v>1571</v>
      </c>
      <c r="C618" s="9" t="s">
        <v>1572</v>
      </c>
      <c r="D618" s="8" t="s">
        <v>117</v>
      </c>
      <c r="E618" s="45" t="s">
        <v>1581</v>
      </c>
      <c r="F618" s="45" t="s">
        <v>1582</v>
      </c>
      <c r="G618" s="290" t="s">
        <v>833</v>
      </c>
    </row>
    <row r="619" spans="2:7" ht="51" x14ac:dyDescent="0.2">
      <c r="B619" s="282" t="s">
        <v>1573</v>
      </c>
      <c r="C619" s="9" t="s">
        <v>1574</v>
      </c>
      <c r="D619" s="8" t="s">
        <v>117</v>
      </c>
      <c r="E619" s="45" t="s">
        <v>1372</v>
      </c>
      <c r="F619" s="45" t="s">
        <v>2515</v>
      </c>
      <c r="G619" s="290" t="s">
        <v>2516</v>
      </c>
    </row>
    <row r="620" spans="2:7" ht="38.25" x14ac:dyDescent="0.2">
      <c r="B620" s="282" t="s">
        <v>1575</v>
      </c>
      <c r="C620" s="9" t="s">
        <v>1576</v>
      </c>
      <c r="D620" s="8" t="s">
        <v>117</v>
      </c>
      <c r="E620" s="45" t="s">
        <v>407</v>
      </c>
      <c r="F620" s="45" t="s">
        <v>1583</v>
      </c>
      <c r="G620" s="290" t="s">
        <v>1583</v>
      </c>
    </row>
    <row r="621" spans="2:7" ht="25.5" x14ac:dyDescent="0.2">
      <c r="B621" s="282" t="s">
        <v>1577</v>
      </c>
      <c r="C621" s="9" t="s">
        <v>1578</v>
      </c>
      <c r="D621" s="8" t="s">
        <v>117</v>
      </c>
      <c r="E621" s="45" t="s">
        <v>407</v>
      </c>
      <c r="F621" s="45" t="s">
        <v>2517</v>
      </c>
      <c r="G621" s="290" t="s">
        <v>2517</v>
      </c>
    </row>
    <row r="622" spans="2:7" ht="38.25" x14ac:dyDescent="0.2">
      <c r="B622" s="282" t="s">
        <v>1579</v>
      </c>
      <c r="C622" s="9" t="s">
        <v>1580</v>
      </c>
      <c r="D622" s="8" t="s">
        <v>117</v>
      </c>
      <c r="E622" s="45" t="s">
        <v>407</v>
      </c>
      <c r="F622" s="45" t="s">
        <v>2518</v>
      </c>
      <c r="G622" s="290" t="s">
        <v>2518</v>
      </c>
    </row>
    <row r="623" spans="2:7" ht="25.5" x14ac:dyDescent="0.2">
      <c r="B623" s="282" t="s">
        <v>1475</v>
      </c>
      <c r="C623" s="9" t="s">
        <v>470</v>
      </c>
      <c r="D623" s="8" t="s">
        <v>400</v>
      </c>
      <c r="E623" s="45" t="s">
        <v>1584</v>
      </c>
      <c r="F623" s="45" t="s">
        <v>1479</v>
      </c>
      <c r="G623" s="290" t="s">
        <v>1586</v>
      </c>
    </row>
    <row r="624" spans="2:7" x14ac:dyDescent="0.2">
      <c r="B624" s="282" t="s">
        <v>402</v>
      </c>
      <c r="C624" s="9" t="s">
        <v>403</v>
      </c>
      <c r="D624" s="8" t="s">
        <v>400</v>
      </c>
      <c r="E624" s="45" t="s">
        <v>1585</v>
      </c>
      <c r="F624" s="45" t="s">
        <v>404</v>
      </c>
      <c r="G624" s="290" t="s">
        <v>1587</v>
      </c>
    </row>
    <row r="625" spans="2:7" x14ac:dyDescent="0.2">
      <c r="B625" s="399" t="s">
        <v>410</v>
      </c>
      <c r="C625" s="400"/>
      <c r="D625" s="400"/>
      <c r="E625" s="400"/>
      <c r="F625" s="401"/>
      <c r="G625" s="309">
        <v>494.62</v>
      </c>
    </row>
    <row r="626" spans="2:7" ht="38.25" x14ac:dyDescent="0.2">
      <c r="B626" s="310" t="s">
        <v>300</v>
      </c>
      <c r="C626" s="244" t="s">
        <v>301</v>
      </c>
      <c r="D626" s="245" t="s">
        <v>117</v>
      </c>
      <c r="E626" s="397" t="s">
        <v>332</v>
      </c>
      <c r="F626" s="397"/>
      <c r="G626" s="398"/>
    </row>
    <row r="627" spans="2:7" ht="51" x14ac:dyDescent="0.2">
      <c r="B627" s="282" t="s">
        <v>1573</v>
      </c>
      <c r="C627" s="9" t="s">
        <v>1574</v>
      </c>
      <c r="D627" s="8" t="s">
        <v>117</v>
      </c>
      <c r="E627" s="45" t="s">
        <v>1372</v>
      </c>
      <c r="F627" s="45" t="s">
        <v>2515</v>
      </c>
      <c r="G627" s="290" t="s">
        <v>2516</v>
      </c>
    </row>
    <row r="628" spans="2:7" x14ac:dyDescent="0.2">
      <c r="B628" s="282" t="s">
        <v>1588</v>
      </c>
      <c r="C628" s="9" t="s">
        <v>1589</v>
      </c>
      <c r="D628" s="8" t="s">
        <v>117</v>
      </c>
      <c r="E628" s="45" t="s">
        <v>407</v>
      </c>
      <c r="F628" s="45" t="s">
        <v>2519</v>
      </c>
      <c r="G628" s="290" t="s">
        <v>2519</v>
      </c>
    </row>
    <row r="629" spans="2:7" x14ac:dyDescent="0.2">
      <c r="B629" s="282" t="s">
        <v>1590</v>
      </c>
      <c r="C629" s="9" t="s">
        <v>1591</v>
      </c>
      <c r="D629" s="8" t="s">
        <v>53</v>
      </c>
      <c r="E629" s="45" t="s">
        <v>1592</v>
      </c>
      <c r="F629" s="45" t="s">
        <v>1593</v>
      </c>
      <c r="G629" s="290" t="s">
        <v>1594</v>
      </c>
    </row>
    <row r="630" spans="2:7" ht="25.5" x14ac:dyDescent="0.2">
      <c r="B630" s="282" t="s">
        <v>1475</v>
      </c>
      <c r="C630" s="9" t="s">
        <v>470</v>
      </c>
      <c r="D630" s="8" t="s">
        <v>400</v>
      </c>
      <c r="E630" s="45" t="s">
        <v>1595</v>
      </c>
      <c r="F630" s="45" t="s">
        <v>1479</v>
      </c>
      <c r="G630" s="290" t="s">
        <v>1004</v>
      </c>
    </row>
    <row r="631" spans="2:7" x14ac:dyDescent="0.2">
      <c r="B631" s="282" t="s">
        <v>402</v>
      </c>
      <c r="C631" s="9" t="s">
        <v>403</v>
      </c>
      <c r="D631" s="8" t="s">
        <v>400</v>
      </c>
      <c r="E631" s="45" t="s">
        <v>1596</v>
      </c>
      <c r="F631" s="45" t="s">
        <v>404</v>
      </c>
      <c r="G631" s="290" t="s">
        <v>1597</v>
      </c>
    </row>
    <row r="632" spans="2:7" x14ac:dyDescent="0.2">
      <c r="B632" s="399" t="s">
        <v>410</v>
      </c>
      <c r="C632" s="400"/>
      <c r="D632" s="400"/>
      <c r="E632" s="400"/>
      <c r="F632" s="401"/>
      <c r="G632" s="309">
        <v>104.77</v>
      </c>
    </row>
    <row r="633" spans="2:7" ht="38.25" x14ac:dyDescent="0.2">
      <c r="B633" s="294" t="s">
        <v>302</v>
      </c>
      <c r="C633" s="244" t="s">
        <v>303</v>
      </c>
      <c r="D633" s="241" t="s">
        <v>117</v>
      </c>
      <c r="E633" s="397" t="s">
        <v>333</v>
      </c>
      <c r="F633" s="397"/>
      <c r="G633" s="398"/>
    </row>
    <row r="634" spans="2:7" ht="25.5" x14ac:dyDescent="0.2">
      <c r="B634" s="282" t="s">
        <v>1571</v>
      </c>
      <c r="C634" s="9" t="s">
        <v>1572</v>
      </c>
      <c r="D634" s="8" t="s">
        <v>117</v>
      </c>
      <c r="E634" s="45" t="s">
        <v>1534</v>
      </c>
      <c r="F634" s="45" t="s">
        <v>1582</v>
      </c>
      <c r="G634" s="290" t="s">
        <v>1214</v>
      </c>
    </row>
    <row r="635" spans="2:7" ht="25.5" x14ac:dyDescent="0.2">
      <c r="B635" s="282" t="s">
        <v>1598</v>
      </c>
      <c r="C635" s="9" t="s">
        <v>1599</v>
      </c>
      <c r="D635" s="8" t="s">
        <v>117</v>
      </c>
      <c r="E635" s="45" t="s">
        <v>407</v>
      </c>
      <c r="F635" s="45" t="s">
        <v>1600</v>
      </c>
      <c r="G635" s="290" t="s">
        <v>1600</v>
      </c>
    </row>
    <row r="636" spans="2:7" ht="25.5" x14ac:dyDescent="0.2">
      <c r="B636" s="282" t="s">
        <v>1475</v>
      </c>
      <c r="C636" s="9" t="s">
        <v>470</v>
      </c>
      <c r="D636" s="8" t="s">
        <v>400</v>
      </c>
      <c r="E636" s="45" t="s">
        <v>1601</v>
      </c>
      <c r="F636" s="45" t="s">
        <v>1479</v>
      </c>
      <c r="G636" s="290" t="s">
        <v>1497</v>
      </c>
    </row>
    <row r="637" spans="2:7" x14ac:dyDescent="0.2">
      <c r="B637" s="282" t="s">
        <v>402</v>
      </c>
      <c r="C637" s="9" t="s">
        <v>403</v>
      </c>
      <c r="D637" s="8" t="s">
        <v>400</v>
      </c>
      <c r="E637" s="45" t="s">
        <v>1602</v>
      </c>
      <c r="F637" s="45" t="s">
        <v>404</v>
      </c>
      <c r="G637" s="290" t="s">
        <v>1603</v>
      </c>
    </row>
    <row r="638" spans="2:7" x14ac:dyDescent="0.2">
      <c r="B638" s="399" t="s">
        <v>410</v>
      </c>
      <c r="C638" s="400"/>
      <c r="D638" s="400"/>
      <c r="E638" s="400"/>
      <c r="F638" s="401"/>
      <c r="G638" s="309">
        <v>46.05</v>
      </c>
    </row>
    <row r="639" spans="2:7" ht="38.25" x14ac:dyDescent="0.2">
      <c r="B639" s="294" t="s">
        <v>118</v>
      </c>
      <c r="C639" s="244" t="s">
        <v>119</v>
      </c>
      <c r="D639" s="241" t="s">
        <v>117</v>
      </c>
      <c r="E639" s="397" t="s">
        <v>334</v>
      </c>
      <c r="F639" s="397"/>
      <c r="G639" s="398"/>
    </row>
    <row r="640" spans="2:7" ht="25.5" x14ac:dyDescent="0.2">
      <c r="B640" s="282" t="s">
        <v>1604</v>
      </c>
      <c r="C640" s="9" t="s">
        <v>1605</v>
      </c>
      <c r="D640" s="8" t="s">
        <v>117</v>
      </c>
      <c r="E640" s="45" t="s">
        <v>407</v>
      </c>
      <c r="F640" s="45" t="s">
        <v>2520</v>
      </c>
      <c r="G640" s="290" t="s">
        <v>2520</v>
      </c>
    </row>
    <row r="641" spans="2:7" ht="25.5" x14ac:dyDescent="0.2">
      <c r="B641" s="282" t="s">
        <v>1571</v>
      </c>
      <c r="C641" s="9" t="s">
        <v>1572</v>
      </c>
      <c r="D641" s="8" t="s">
        <v>117</v>
      </c>
      <c r="E641" s="45" t="s">
        <v>1534</v>
      </c>
      <c r="F641" s="45" t="s">
        <v>1582</v>
      </c>
      <c r="G641" s="290" t="s">
        <v>1214</v>
      </c>
    </row>
    <row r="642" spans="2:7" ht="25.5" x14ac:dyDescent="0.2">
      <c r="B642" s="282" t="s">
        <v>1475</v>
      </c>
      <c r="C642" s="9" t="s">
        <v>470</v>
      </c>
      <c r="D642" s="8" t="s">
        <v>400</v>
      </c>
      <c r="E642" s="45" t="s">
        <v>1606</v>
      </c>
      <c r="F642" s="45" t="s">
        <v>1479</v>
      </c>
      <c r="G642" s="290" t="s">
        <v>1607</v>
      </c>
    </row>
    <row r="643" spans="2:7" x14ac:dyDescent="0.2">
      <c r="B643" s="282" t="s">
        <v>402</v>
      </c>
      <c r="C643" s="9" t="s">
        <v>403</v>
      </c>
      <c r="D643" s="8" t="s">
        <v>400</v>
      </c>
      <c r="E643" s="45" t="s">
        <v>1608</v>
      </c>
      <c r="F643" s="45" t="s">
        <v>404</v>
      </c>
      <c r="G643" s="290" t="s">
        <v>1609</v>
      </c>
    </row>
    <row r="644" spans="2:7" x14ac:dyDescent="0.2">
      <c r="B644" s="399" t="s">
        <v>410</v>
      </c>
      <c r="C644" s="400"/>
      <c r="D644" s="400"/>
      <c r="E644" s="400"/>
      <c r="F644" s="401"/>
      <c r="G644" s="309">
        <v>80.5</v>
      </c>
    </row>
    <row r="645" spans="2:7" ht="25.5" x14ac:dyDescent="0.2">
      <c r="B645" s="294" t="s">
        <v>120</v>
      </c>
      <c r="C645" s="244" t="s">
        <v>121</v>
      </c>
      <c r="D645" s="241" t="s">
        <v>117</v>
      </c>
      <c r="E645" s="397" t="s">
        <v>335</v>
      </c>
      <c r="F645" s="397"/>
      <c r="G645" s="398"/>
    </row>
    <row r="646" spans="2:7" ht="25.5" x14ac:dyDescent="0.2">
      <c r="B646" s="282" t="s">
        <v>1610</v>
      </c>
      <c r="C646" s="9" t="s">
        <v>1611</v>
      </c>
      <c r="D646" s="8" t="s">
        <v>117</v>
      </c>
      <c r="E646" s="45" t="s">
        <v>407</v>
      </c>
      <c r="F646" s="45" t="s">
        <v>2521</v>
      </c>
      <c r="G646" s="290" t="s">
        <v>2521</v>
      </c>
    </row>
    <row r="647" spans="2:7" ht="25.5" x14ac:dyDescent="0.2">
      <c r="B647" s="282" t="s">
        <v>1475</v>
      </c>
      <c r="C647" s="9" t="s">
        <v>470</v>
      </c>
      <c r="D647" s="8" t="s">
        <v>400</v>
      </c>
      <c r="E647" s="45" t="s">
        <v>1612</v>
      </c>
      <c r="F647" s="45" t="s">
        <v>1479</v>
      </c>
      <c r="G647" s="290" t="s">
        <v>1613</v>
      </c>
    </row>
    <row r="648" spans="2:7" x14ac:dyDescent="0.2">
      <c r="B648" s="282" t="s">
        <v>402</v>
      </c>
      <c r="C648" s="9" t="s">
        <v>403</v>
      </c>
      <c r="D648" s="8" t="s">
        <v>400</v>
      </c>
      <c r="E648" s="45" t="s">
        <v>1614</v>
      </c>
      <c r="F648" s="45" t="s">
        <v>404</v>
      </c>
      <c r="G648" s="290" t="s">
        <v>985</v>
      </c>
    </row>
    <row r="649" spans="2:7" x14ac:dyDescent="0.2">
      <c r="B649" s="399" t="s">
        <v>410</v>
      </c>
      <c r="C649" s="400"/>
      <c r="D649" s="400"/>
      <c r="E649" s="400"/>
      <c r="F649" s="401"/>
      <c r="G649" s="309">
        <v>32.950000000000003</v>
      </c>
    </row>
    <row r="650" spans="2:7" ht="38.25" x14ac:dyDescent="0.2">
      <c r="B650" s="294" t="s">
        <v>308</v>
      </c>
      <c r="C650" s="244" t="s">
        <v>309</v>
      </c>
      <c r="D650" s="241" t="s">
        <v>117</v>
      </c>
      <c r="E650" s="397" t="s">
        <v>336</v>
      </c>
      <c r="F650" s="397"/>
      <c r="G650" s="398"/>
    </row>
    <row r="651" spans="2:7" x14ac:dyDescent="0.2">
      <c r="B651" s="282" t="s">
        <v>1615</v>
      </c>
      <c r="C651" s="9" t="s">
        <v>1616</v>
      </c>
      <c r="D651" s="8" t="s">
        <v>117</v>
      </c>
      <c r="E651" s="45" t="s">
        <v>407</v>
      </c>
      <c r="F651" s="45" t="s">
        <v>2522</v>
      </c>
      <c r="G651" s="290" t="s">
        <v>2522</v>
      </c>
    </row>
    <row r="652" spans="2:7" ht="25.5" x14ac:dyDescent="0.2">
      <c r="B652" s="282" t="s">
        <v>1475</v>
      </c>
      <c r="C652" s="9" t="s">
        <v>470</v>
      </c>
      <c r="D652" s="8" t="s">
        <v>400</v>
      </c>
      <c r="E652" s="45" t="s">
        <v>1617</v>
      </c>
      <c r="F652" s="45" t="s">
        <v>1479</v>
      </c>
      <c r="G652" s="290" t="s">
        <v>1618</v>
      </c>
    </row>
    <row r="653" spans="2:7" x14ac:dyDescent="0.2">
      <c r="B653" s="282" t="s">
        <v>402</v>
      </c>
      <c r="C653" s="9" t="s">
        <v>403</v>
      </c>
      <c r="D653" s="8" t="s">
        <v>400</v>
      </c>
      <c r="E653" s="45" t="s">
        <v>1619</v>
      </c>
      <c r="F653" s="45" t="s">
        <v>404</v>
      </c>
      <c r="G653" s="290" t="s">
        <v>1289</v>
      </c>
    </row>
    <row r="654" spans="2:7" x14ac:dyDescent="0.2">
      <c r="B654" s="399" t="s">
        <v>410</v>
      </c>
      <c r="C654" s="400"/>
      <c r="D654" s="400"/>
      <c r="E654" s="400"/>
      <c r="F654" s="401"/>
      <c r="G654" s="309">
        <v>37.08</v>
      </c>
    </row>
    <row r="655" spans="2:7" ht="25.5" x14ac:dyDescent="0.2">
      <c r="B655" s="294" t="s">
        <v>310</v>
      </c>
      <c r="C655" s="244" t="s">
        <v>311</v>
      </c>
      <c r="D655" s="241" t="s">
        <v>117</v>
      </c>
      <c r="E655" s="397" t="s">
        <v>337</v>
      </c>
      <c r="F655" s="397"/>
      <c r="G655" s="398"/>
    </row>
    <row r="656" spans="2:7" ht="25.5" x14ac:dyDescent="0.2">
      <c r="B656" s="282" t="s">
        <v>1620</v>
      </c>
      <c r="C656" s="9" t="s">
        <v>1621</v>
      </c>
      <c r="D656" s="8" t="s">
        <v>117</v>
      </c>
      <c r="E656" s="45" t="s">
        <v>407</v>
      </c>
      <c r="F656" s="45" t="s">
        <v>2523</v>
      </c>
      <c r="G656" s="290" t="s">
        <v>2523</v>
      </c>
    </row>
    <row r="657" spans="2:7" ht="25.5" x14ac:dyDescent="0.2">
      <c r="B657" s="282" t="s">
        <v>1475</v>
      </c>
      <c r="C657" s="9" t="s">
        <v>470</v>
      </c>
      <c r="D657" s="8" t="s">
        <v>400</v>
      </c>
      <c r="E657" s="45" t="s">
        <v>1617</v>
      </c>
      <c r="F657" s="45" t="s">
        <v>1479</v>
      </c>
      <c r="G657" s="290" t="s">
        <v>1618</v>
      </c>
    </row>
    <row r="658" spans="2:7" x14ac:dyDescent="0.2">
      <c r="B658" s="282" t="s">
        <v>402</v>
      </c>
      <c r="C658" s="9" t="s">
        <v>403</v>
      </c>
      <c r="D658" s="8" t="s">
        <v>400</v>
      </c>
      <c r="E658" s="45" t="s">
        <v>1619</v>
      </c>
      <c r="F658" s="45" t="s">
        <v>404</v>
      </c>
      <c r="G658" s="290" t="s">
        <v>1289</v>
      </c>
    </row>
    <row r="659" spans="2:7" x14ac:dyDescent="0.2">
      <c r="B659" s="399" t="s">
        <v>410</v>
      </c>
      <c r="C659" s="400"/>
      <c r="D659" s="400"/>
      <c r="E659" s="400"/>
      <c r="F659" s="401"/>
      <c r="G659" s="309">
        <v>37.82</v>
      </c>
    </row>
    <row r="660" spans="2:7" ht="51" x14ac:dyDescent="0.2">
      <c r="B660" s="294" t="s">
        <v>304</v>
      </c>
      <c r="C660" s="244" t="s">
        <v>305</v>
      </c>
      <c r="D660" s="241" t="s">
        <v>117</v>
      </c>
      <c r="E660" s="397" t="s">
        <v>338</v>
      </c>
      <c r="F660" s="397"/>
      <c r="G660" s="398"/>
    </row>
    <row r="661" spans="2:7" ht="25.5" x14ac:dyDescent="0.2">
      <c r="B661" s="282" t="s">
        <v>1622</v>
      </c>
      <c r="C661" s="9" t="s">
        <v>1623</v>
      </c>
      <c r="D661" s="8" t="s">
        <v>117</v>
      </c>
      <c r="E661" s="45" t="s">
        <v>1637</v>
      </c>
      <c r="F661" s="45" t="s">
        <v>1218</v>
      </c>
      <c r="G661" s="290" t="s">
        <v>2525</v>
      </c>
    </row>
    <row r="662" spans="2:7" ht="76.5" x14ac:dyDescent="0.2">
      <c r="B662" s="282" t="s">
        <v>1624</v>
      </c>
      <c r="C662" s="9" t="s">
        <v>1625</v>
      </c>
      <c r="D662" s="8" t="s">
        <v>415</v>
      </c>
      <c r="E662" s="45" t="s">
        <v>1639</v>
      </c>
      <c r="F662" s="45" t="s">
        <v>2526</v>
      </c>
      <c r="G662" s="290" t="s">
        <v>1773</v>
      </c>
    </row>
    <row r="663" spans="2:7" ht="76.5" x14ac:dyDescent="0.2">
      <c r="B663" s="282" t="s">
        <v>1626</v>
      </c>
      <c r="C663" s="9" t="s">
        <v>1627</v>
      </c>
      <c r="D663" s="8" t="s">
        <v>418</v>
      </c>
      <c r="E663" s="45" t="s">
        <v>1641</v>
      </c>
      <c r="F663" s="45" t="s">
        <v>2527</v>
      </c>
      <c r="G663" s="290" t="s">
        <v>2528</v>
      </c>
    </row>
    <row r="664" spans="2:7" ht="51" x14ac:dyDescent="0.2">
      <c r="B664" s="282" t="s">
        <v>1628</v>
      </c>
      <c r="C664" s="9" t="s">
        <v>1629</v>
      </c>
      <c r="D664" s="8" t="s">
        <v>46</v>
      </c>
      <c r="E664" s="45" t="s">
        <v>1642</v>
      </c>
      <c r="F664" s="45" t="s">
        <v>2529</v>
      </c>
      <c r="G664" s="290" t="s">
        <v>1746</v>
      </c>
    </row>
    <row r="665" spans="2:7" x14ac:dyDescent="0.2">
      <c r="B665" s="282" t="s">
        <v>1067</v>
      </c>
      <c r="C665" s="9" t="s">
        <v>1068</v>
      </c>
      <c r="D665" s="8" t="s">
        <v>400</v>
      </c>
      <c r="E665" s="45" t="s">
        <v>1644</v>
      </c>
      <c r="F665" s="45" t="s">
        <v>1070</v>
      </c>
      <c r="G665" s="290" t="s">
        <v>1645</v>
      </c>
    </row>
    <row r="666" spans="2:7" x14ac:dyDescent="0.2">
      <c r="B666" s="282" t="s">
        <v>402</v>
      </c>
      <c r="C666" s="9" t="s">
        <v>403</v>
      </c>
      <c r="D666" s="8" t="s">
        <v>400</v>
      </c>
      <c r="E666" s="45" t="s">
        <v>1644</v>
      </c>
      <c r="F666" s="45" t="s">
        <v>404</v>
      </c>
      <c r="G666" s="290" t="s">
        <v>1646</v>
      </c>
    </row>
    <row r="667" spans="2:7" ht="51" x14ac:dyDescent="0.2">
      <c r="B667" s="282" t="s">
        <v>1630</v>
      </c>
      <c r="C667" s="9" t="s">
        <v>2524</v>
      </c>
      <c r="D667" s="8" t="s">
        <v>46</v>
      </c>
      <c r="E667" s="45" t="s">
        <v>1647</v>
      </c>
      <c r="F667" s="45" t="s">
        <v>2530</v>
      </c>
      <c r="G667" s="290" t="s">
        <v>2531</v>
      </c>
    </row>
    <row r="668" spans="2:7" ht="38.25" x14ac:dyDescent="0.2">
      <c r="B668" s="282" t="s">
        <v>1631</v>
      </c>
      <c r="C668" s="9" t="s">
        <v>1632</v>
      </c>
      <c r="D668" s="8" t="s">
        <v>46</v>
      </c>
      <c r="E668" s="45" t="s">
        <v>1648</v>
      </c>
      <c r="F668" s="45" t="s">
        <v>2532</v>
      </c>
      <c r="G668" s="290" t="s">
        <v>2533</v>
      </c>
    </row>
    <row r="669" spans="2:7" ht="51" x14ac:dyDescent="0.2">
      <c r="B669" s="282" t="s">
        <v>1633</v>
      </c>
      <c r="C669" s="9" t="s">
        <v>1634</v>
      </c>
      <c r="D669" s="8" t="s">
        <v>46</v>
      </c>
      <c r="E669" s="45" t="s">
        <v>1649</v>
      </c>
      <c r="F669" s="45" t="s">
        <v>2534</v>
      </c>
      <c r="G669" s="290" t="s">
        <v>2535</v>
      </c>
    </row>
    <row r="670" spans="2:7" ht="38.25" x14ac:dyDescent="0.2">
      <c r="B670" s="282" t="s">
        <v>1635</v>
      </c>
      <c r="C670" s="9" t="s">
        <v>1636</v>
      </c>
      <c r="D670" s="8" t="s">
        <v>24</v>
      </c>
      <c r="E670" s="45" t="s">
        <v>1650</v>
      </c>
      <c r="F670" s="45" t="s">
        <v>2536</v>
      </c>
      <c r="G670" s="290" t="s">
        <v>2537</v>
      </c>
    </row>
    <row r="671" spans="2:7" x14ac:dyDescent="0.2">
      <c r="B671" s="399" t="s">
        <v>410</v>
      </c>
      <c r="C671" s="400"/>
      <c r="D671" s="400"/>
      <c r="E671" s="400"/>
      <c r="F671" s="401"/>
      <c r="G671" s="309">
        <v>398.28</v>
      </c>
    </row>
    <row r="672" spans="2:7" ht="51" x14ac:dyDescent="0.2">
      <c r="B672" s="294" t="s">
        <v>306</v>
      </c>
      <c r="C672" s="244" t="s">
        <v>307</v>
      </c>
      <c r="D672" s="241" t="s">
        <v>117</v>
      </c>
      <c r="E672" s="397" t="s">
        <v>339</v>
      </c>
      <c r="F672" s="397"/>
      <c r="G672" s="398"/>
    </row>
    <row r="673" spans="2:7" ht="25.5" x14ac:dyDescent="0.2">
      <c r="B673" s="282" t="s">
        <v>1651</v>
      </c>
      <c r="C673" s="9" t="s">
        <v>1652</v>
      </c>
      <c r="D673" s="8" t="s">
        <v>117</v>
      </c>
      <c r="E673" s="45" t="s">
        <v>1655</v>
      </c>
      <c r="F673" s="45" t="s">
        <v>2538</v>
      </c>
      <c r="G673" s="290" t="s">
        <v>2539</v>
      </c>
    </row>
    <row r="674" spans="2:7" ht="51" x14ac:dyDescent="0.2">
      <c r="B674" s="282" t="s">
        <v>1628</v>
      </c>
      <c r="C674" s="9" t="s">
        <v>1629</v>
      </c>
      <c r="D674" s="8" t="s">
        <v>46</v>
      </c>
      <c r="E674" s="45" t="s">
        <v>1656</v>
      </c>
      <c r="F674" s="45" t="s">
        <v>2529</v>
      </c>
      <c r="G674" s="290" t="s">
        <v>2417</v>
      </c>
    </row>
    <row r="675" spans="2:7" x14ac:dyDescent="0.2">
      <c r="B675" s="282" t="s">
        <v>1067</v>
      </c>
      <c r="C675" s="9" t="s">
        <v>1068</v>
      </c>
      <c r="D675" s="8" t="s">
        <v>400</v>
      </c>
      <c r="E675" s="45" t="s">
        <v>1657</v>
      </c>
      <c r="F675" s="45" t="s">
        <v>1070</v>
      </c>
      <c r="G675" s="290" t="s">
        <v>1658</v>
      </c>
    </row>
    <row r="676" spans="2:7" x14ac:dyDescent="0.2">
      <c r="B676" s="282" t="s">
        <v>402</v>
      </c>
      <c r="C676" s="9" t="s">
        <v>403</v>
      </c>
      <c r="D676" s="8" t="s">
        <v>400</v>
      </c>
      <c r="E676" s="45" t="s">
        <v>1657</v>
      </c>
      <c r="F676" s="45" t="s">
        <v>404</v>
      </c>
      <c r="G676" s="290" t="s">
        <v>1659</v>
      </c>
    </row>
    <row r="677" spans="2:7" ht="51" x14ac:dyDescent="0.2">
      <c r="B677" s="282" t="s">
        <v>1630</v>
      </c>
      <c r="C677" s="9" t="s">
        <v>2524</v>
      </c>
      <c r="D677" s="8" t="s">
        <v>46</v>
      </c>
      <c r="E677" s="45" t="s">
        <v>1660</v>
      </c>
      <c r="F677" s="45" t="s">
        <v>2530</v>
      </c>
      <c r="G677" s="290" t="s">
        <v>2540</v>
      </c>
    </row>
    <row r="678" spans="2:7" ht="38.25" x14ac:dyDescent="0.2">
      <c r="B678" s="282" t="s">
        <v>1653</v>
      </c>
      <c r="C678" s="9" t="s">
        <v>1654</v>
      </c>
      <c r="D678" s="8" t="s">
        <v>46</v>
      </c>
      <c r="E678" s="45" t="s">
        <v>1468</v>
      </c>
      <c r="F678" s="45" t="s">
        <v>2541</v>
      </c>
      <c r="G678" s="290" t="s">
        <v>2542</v>
      </c>
    </row>
    <row r="679" spans="2:7" ht="51" x14ac:dyDescent="0.2">
      <c r="B679" s="282" t="s">
        <v>1633</v>
      </c>
      <c r="C679" s="9" t="s">
        <v>1634</v>
      </c>
      <c r="D679" s="8" t="s">
        <v>46</v>
      </c>
      <c r="E679" s="45" t="s">
        <v>1661</v>
      </c>
      <c r="F679" s="45" t="s">
        <v>2534</v>
      </c>
      <c r="G679" s="290" t="s">
        <v>2543</v>
      </c>
    </row>
    <row r="680" spans="2:7" ht="38.25" x14ac:dyDescent="0.2">
      <c r="B680" s="282" t="s">
        <v>1635</v>
      </c>
      <c r="C680" s="9" t="s">
        <v>1636</v>
      </c>
      <c r="D680" s="8" t="s">
        <v>24</v>
      </c>
      <c r="E680" s="45" t="s">
        <v>1662</v>
      </c>
      <c r="F680" s="45" t="s">
        <v>2536</v>
      </c>
      <c r="G680" s="290" t="s">
        <v>1663</v>
      </c>
    </row>
    <row r="681" spans="2:7" x14ac:dyDescent="0.2">
      <c r="B681" s="399" t="s">
        <v>410</v>
      </c>
      <c r="C681" s="400"/>
      <c r="D681" s="400"/>
      <c r="E681" s="400"/>
      <c r="F681" s="401"/>
      <c r="G681" s="309">
        <v>380.95</v>
      </c>
    </row>
    <row r="682" spans="2:7" ht="51" x14ac:dyDescent="0.2">
      <c r="B682" s="294" t="s">
        <v>294</v>
      </c>
      <c r="C682" s="244" t="s">
        <v>295</v>
      </c>
      <c r="D682" s="241" t="s">
        <v>117</v>
      </c>
      <c r="E682" s="397" t="s">
        <v>340</v>
      </c>
      <c r="F682" s="397"/>
      <c r="G682" s="398"/>
    </row>
    <row r="683" spans="2:7" ht="76.5" x14ac:dyDescent="0.2">
      <c r="B683" s="282" t="s">
        <v>1624</v>
      </c>
      <c r="C683" s="9" t="s">
        <v>1625</v>
      </c>
      <c r="D683" s="8" t="s">
        <v>415</v>
      </c>
      <c r="E683" s="45" t="s">
        <v>1672</v>
      </c>
      <c r="F683" s="45" t="s">
        <v>2526</v>
      </c>
      <c r="G683" s="290" t="s">
        <v>2544</v>
      </c>
    </row>
    <row r="684" spans="2:7" ht="76.5" x14ac:dyDescent="0.2">
      <c r="B684" s="282" t="s">
        <v>1626</v>
      </c>
      <c r="C684" s="9" t="s">
        <v>1627</v>
      </c>
      <c r="D684" s="8" t="s">
        <v>418</v>
      </c>
      <c r="E684" s="45" t="s">
        <v>1673</v>
      </c>
      <c r="F684" s="45" t="s">
        <v>2527</v>
      </c>
      <c r="G684" s="290" t="s">
        <v>2545</v>
      </c>
    </row>
    <row r="685" spans="2:7" ht="51" x14ac:dyDescent="0.2">
      <c r="B685" s="282" t="s">
        <v>1664</v>
      </c>
      <c r="C685" s="9" t="s">
        <v>1665</v>
      </c>
      <c r="D685" s="8" t="s">
        <v>117</v>
      </c>
      <c r="E685" s="45" t="s">
        <v>1674</v>
      </c>
      <c r="F685" s="45" t="s">
        <v>2546</v>
      </c>
      <c r="G685" s="290" t="s">
        <v>2547</v>
      </c>
    </row>
    <row r="686" spans="2:7" x14ac:dyDescent="0.2">
      <c r="B686" s="282" t="s">
        <v>1067</v>
      </c>
      <c r="C686" s="9" t="s">
        <v>1068</v>
      </c>
      <c r="D686" s="8" t="s">
        <v>400</v>
      </c>
      <c r="E686" s="45" t="s">
        <v>1675</v>
      </c>
      <c r="F686" s="45" t="s">
        <v>1070</v>
      </c>
      <c r="G686" s="290" t="s">
        <v>1676</v>
      </c>
    </row>
    <row r="687" spans="2:7" x14ac:dyDescent="0.2">
      <c r="B687" s="282" t="s">
        <v>402</v>
      </c>
      <c r="C687" s="9" t="s">
        <v>403</v>
      </c>
      <c r="D687" s="8" t="s">
        <v>400</v>
      </c>
      <c r="E687" s="45" t="s">
        <v>1675</v>
      </c>
      <c r="F687" s="45" t="s">
        <v>404</v>
      </c>
      <c r="G687" s="290" t="s">
        <v>1677</v>
      </c>
    </row>
    <row r="688" spans="2:7" ht="51" x14ac:dyDescent="0.2">
      <c r="B688" s="282" t="s">
        <v>1666</v>
      </c>
      <c r="C688" s="9" t="s">
        <v>1667</v>
      </c>
      <c r="D688" s="8" t="s">
        <v>46</v>
      </c>
      <c r="E688" s="45" t="s">
        <v>1678</v>
      </c>
      <c r="F688" s="45" t="s">
        <v>2548</v>
      </c>
      <c r="G688" s="290" t="s">
        <v>2549</v>
      </c>
    </row>
    <row r="689" spans="2:7" ht="38.25" x14ac:dyDescent="0.2">
      <c r="B689" s="282" t="s">
        <v>1668</v>
      </c>
      <c r="C689" s="9" t="s">
        <v>1669</v>
      </c>
      <c r="D689" s="8" t="s">
        <v>46</v>
      </c>
      <c r="E689" s="45" t="s">
        <v>1679</v>
      </c>
      <c r="F689" s="45" t="s">
        <v>2550</v>
      </c>
      <c r="G689" s="290" t="s">
        <v>2551</v>
      </c>
    </row>
    <row r="690" spans="2:7" ht="51" x14ac:dyDescent="0.2">
      <c r="B690" s="282" t="s">
        <v>1633</v>
      </c>
      <c r="C690" s="9" t="s">
        <v>1634</v>
      </c>
      <c r="D690" s="8" t="s">
        <v>46</v>
      </c>
      <c r="E690" s="45" t="s">
        <v>1680</v>
      </c>
      <c r="F690" s="45" t="s">
        <v>2534</v>
      </c>
      <c r="G690" s="290" t="s">
        <v>2552</v>
      </c>
    </row>
    <row r="691" spans="2:7" ht="51" x14ac:dyDescent="0.2">
      <c r="B691" s="282" t="s">
        <v>1670</v>
      </c>
      <c r="C691" s="9" t="s">
        <v>1671</v>
      </c>
      <c r="D691" s="8" t="s">
        <v>46</v>
      </c>
      <c r="E691" s="45" t="s">
        <v>1681</v>
      </c>
      <c r="F691" s="45" t="s">
        <v>2553</v>
      </c>
      <c r="G691" s="290" t="s">
        <v>2554</v>
      </c>
    </row>
    <row r="692" spans="2:7" x14ac:dyDescent="0.2">
      <c r="B692" s="399" t="s">
        <v>410</v>
      </c>
      <c r="C692" s="400"/>
      <c r="D692" s="400"/>
      <c r="E692" s="400"/>
      <c r="F692" s="401"/>
      <c r="G692" s="309">
        <v>2128.3200000000002</v>
      </c>
    </row>
    <row r="693" spans="2:7" ht="51" x14ac:dyDescent="0.2">
      <c r="B693" s="294" t="s">
        <v>296</v>
      </c>
      <c r="C693" s="244" t="s">
        <v>297</v>
      </c>
      <c r="D693" s="241" t="s">
        <v>117</v>
      </c>
      <c r="E693" s="397" t="s">
        <v>341</v>
      </c>
      <c r="F693" s="397"/>
      <c r="G693" s="398"/>
    </row>
    <row r="694" spans="2:7" ht="76.5" x14ac:dyDescent="0.2">
      <c r="B694" s="367" t="s">
        <v>1624</v>
      </c>
      <c r="C694" s="9" t="s">
        <v>1625</v>
      </c>
      <c r="D694" s="233" t="s">
        <v>415</v>
      </c>
      <c r="E694" s="45" t="s">
        <v>1688</v>
      </c>
      <c r="F694" s="45" t="s">
        <v>2526</v>
      </c>
      <c r="G694" s="290" t="s">
        <v>2555</v>
      </c>
    </row>
    <row r="695" spans="2:7" ht="76.5" x14ac:dyDescent="0.2">
      <c r="B695" s="367" t="s">
        <v>1626</v>
      </c>
      <c r="C695" s="9" t="s">
        <v>1627</v>
      </c>
      <c r="D695" s="233" t="s">
        <v>418</v>
      </c>
      <c r="E695" s="45" t="s">
        <v>1689</v>
      </c>
      <c r="F695" s="45" t="s">
        <v>2527</v>
      </c>
      <c r="G695" s="290" t="s">
        <v>2556</v>
      </c>
    </row>
    <row r="696" spans="2:7" ht="38.25" x14ac:dyDescent="0.2">
      <c r="B696" s="367" t="s">
        <v>1682</v>
      </c>
      <c r="C696" s="9" t="s">
        <v>1683</v>
      </c>
      <c r="D696" s="233" t="s">
        <v>117</v>
      </c>
      <c r="E696" s="45" t="s">
        <v>1690</v>
      </c>
      <c r="F696" s="45" t="s">
        <v>2557</v>
      </c>
      <c r="G696" s="290" t="s">
        <v>2558</v>
      </c>
    </row>
    <row r="697" spans="2:7" x14ac:dyDescent="0.2">
      <c r="B697" s="367" t="s">
        <v>1067</v>
      </c>
      <c r="C697" s="9" t="s">
        <v>1068</v>
      </c>
      <c r="D697" s="233" t="s">
        <v>400</v>
      </c>
      <c r="E697" s="45" t="s">
        <v>1691</v>
      </c>
      <c r="F697" s="45" t="s">
        <v>1070</v>
      </c>
      <c r="G697" s="290" t="s">
        <v>1692</v>
      </c>
    </row>
    <row r="698" spans="2:7" x14ac:dyDescent="0.2">
      <c r="B698" s="367" t="s">
        <v>402</v>
      </c>
      <c r="C698" s="9" t="s">
        <v>403</v>
      </c>
      <c r="D698" s="233" t="s">
        <v>400</v>
      </c>
      <c r="E698" s="45" t="s">
        <v>1691</v>
      </c>
      <c r="F698" s="45" t="s">
        <v>404</v>
      </c>
      <c r="G698" s="290" t="s">
        <v>1693</v>
      </c>
    </row>
    <row r="699" spans="2:7" ht="38.25" x14ac:dyDescent="0.2">
      <c r="B699" s="367" t="s">
        <v>1684</v>
      </c>
      <c r="C699" s="9" t="s">
        <v>1685</v>
      </c>
      <c r="D699" s="233" t="s">
        <v>46</v>
      </c>
      <c r="E699" s="45" t="s">
        <v>1694</v>
      </c>
      <c r="F699" s="45" t="s">
        <v>2559</v>
      </c>
      <c r="G699" s="290" t="s">
        <v>2560</v>
      </c>
    </row>
    <row r="700" spans="2:7" ht="51" x14ac:dyDescent="0.2">
      <c r="B700" s="367" t="s">
        <v>1666</v>
      </c>
      <c r="C700" s="9" t="s">
        <v>1667</v>
      </c>
      <c r="D700" s="233" t="s">
        <v>46</v>
      </c>
      <c r="E700" s="45" t="s">
        <v>1678</v>
      </c>
      <c r="F700" s="45" t="s">
        <v>2548</v>
      </c>
      <c r="G700" s="290" t="s">
        <v>2549</v>
      </c>
    </row>
    <row r="701" spans="2:7" ht="38.25" x14ac:dyDescent="0.2">
      <c r="B701" s="367" t="s">
        <v>1686</v>
      </c>
      <c r="C701" s="9" t="s">
        <v>1687</v>
      </c>
      <c r="D701" s="233" t="s">
        <v>46</v>
      </c>
      <c r="E701" s="45" t="s">
        <v>1695</v>
      </c>
      <c r="F701" s="45" t="s">
        <v>2561</v>
      </c>
      <c r="G701" s="290" t="s">
        <v>2562</v>
      </c>
    </row>
    <row r="702" spans="2:7" ht="51" x14ac:dyDescent="0.2">
      <c r="B702" s="367" t="s">
        <v>1670</v>
      </c>
      <c r="C702" s="9" t="s">
        <v>1671</v>
      </c>
      <c r="D702" s="233" t="s">
        <v>46</v>
      </c>
      <c r="E702" s="45" t="s">
        <v>1696</v>
      </c>
      <c r="F702" s="45" t="s">
        <v>2553</v>
      </c>
      <c r="G702" s="290" t="s">
        <v>2563</v>
      </c>
    </row>
    <row r="703" spans="2:7" x14ac:dyDescent="0.2">
      <c r="B703" s="399" t="s">
        <v>410</v>
      </c>
      <c r="C703" s="400"/>
      <c r="D703" s="400"/>
      <c r="E703" s="400"/>
      <c r="F703" s="401"/>
      <c r="G703" s="309">
        <v>3706.36</v>
      </c>
    </row>
    <row r="704" spans="2:7" ht="38.25" x14ac:dyDescent="0.2">
      <c r="B704" s="294" t="s">
        <v>742</v>
      </c>
      <c r="C704" s="244" t="s">
        <v>743</v>
      </c>
      <c r="D704" s="241" t="s">
        <v>117</v>
      </c>
      <c r="E704" s="397" t="s">
        <v>744</v>
      </c>
      <c r="F704" s="397"/>
      <c r="G704" s="398"/>
    </row>
    <row r="705" spans="2:7" ht="51" x14ac:dyDescent="0.2">
      <c r="B705" s="282" t="s">
        <v>1573</v>
      </c>
      <c r="C705" s="9" t="s">
        <v>1574</v>
      </c>
      <c r="D705" s="8" t="s">
        <v>117</v>
      </c>
      <c r="E705" s="45" t="s">
        <v>1690</v>
      </c>
      <c r="F705" s="45" t="s">
        <v>2515</v>
      </c>
      <c r="G705" s="290" t="s">
        <v>2564</v>
      </c>
    </row>
    <row r="706" spans="2:7" ht="25.5" x14ac:dyDescent="0.2">
      <c r="B706" s="282" t="s">
        <v>1697</v>
      </c>
      <c r="C706" s="9" t="s">
        <v>1698</v>
      </c>
      <c r="D706" s="8" t="s">
        <v>117</v>
      </c>
      <c r="E706" s="45" t="s">
        <v>407</v>
      </c>
      <c r="F706" s="45" t="s">
        <v>2565</v>
      </c>
      <c r="G706" s="290" t="s">
        <v>2565</v>
      </c>
    </row>
    <row r="707" spans="2:7" ht="25.5" x14ac:dyDescent="0.2">
      <c r="B707" s="282" t="s">
        <v>1475</v>
      </c>
      <c r="C707" s="9" t="s">
        <v>470</v>
      </c>
      <c r="D707" s="8" t="s">
        <v>400</v>
      </c>
      <c r="E707" s="45" t="s">
        <v>1699</v>
      </c>
      <c r="F707" s="45" t="s">
        <v>1479</v>
      </c>
      <c r="G707" s="290" t="s">
        <v>1700</v>
      </c>
    </row>
    <row r="708" spans="2:7" x14ac:dyDescent="0.2">
      <c r="B708" s="282" t="s">
        <v>402</v>
      </c>
      <c r="C708" s="9" t="s">
        <v>403</v>
      </c>
      <c r="D708" s="8" t="s">
        <v>400</v>
      </c>
      <c r="E708" s="45" t="s">
        <v>1701</v>
      </c>
      <c r="F708" s="45" t="s">
        <v>404</v>
      </c>
      <c r="G708" s="290" t="s">
        <v>976</v>
      </c>
    </row>
    <row r="709" spans="2:7" x14ac:dyDescent="0.2">
      <c r="B709" s="399" t="s">
        <v>410</v>
      </c>
      <c r="C709" s="400"/>
      <c r="D709" s="400"/>
      <c r="E709" s="400"/>
      <c r="F709" s="401"/>
      <c r="G709" s="309">
        <v>219.19</v>
      </c>
    </row>
    <row r="710" spans="2:7" ht="51" x14ac:dyDescent="0.2">
      <c r="B710" s="294" t="s">
        <v>342</v>
      </c>
      <c r="C710" s="244" t="s">
        <v>343</v>
      </c>
      <c r="D710" s="241" t="s">
        <v>117</v>
      </c>
      <c r="E710" s="397" t="s">
        <v>344</v>
      </c>
      <c r="F710" s="397"/>
      <c r="G710" s="398"/>
    </row>
    <row r="711" spans="2:7" ht="25.5" x14ac:dyDescent="0.2">
      <c r="B711" s="282" t="s">
        <v>1702</v>
      </c>
      <c r="C711" s="9" t="s">
        <v>1703</v>
      </c>
      <c r="D711" s="8" t="s">
        <v>117</v>
      </c>
      <c r="E711" s="45" t="s">
        <v>407</v>
      </c>
      <c r="F711" s="45" t="s">
        <v>1489</v>
      </c>
      <c r="G711" s="290" t="s">
        <v>1489</v>
      </c>
    </row>
    <row r="712" spans="2:7" x14ac:dyDescent="0.2">
      <c r="B712" s="282" t="s">
        <v>1481</v>
      </c>
      <c r="C712" s="9" t="s">
        <v>476</v>
      </c>
      <c r="D712" s="8" t="s">
        <v>117</v>
      </c>
      <c r="E712" s="45" t="s">
        <v>1029</v>
      </c>
      <c r="F712" s="45" t="s">
        <v>2495</v>
      </c>
      <c r="G712" s="290" t="s">
        <v>1181</v>
      </c>
    </row>
    <row r="713" spans="2:7" ht="25.5" x14ac:dyDescent="0.2">
      <c r="B713" s="282" t="s">
        <v>1484</v>
      </c>
      <c r="C713" s="9" t="s">
        <v>478</v>
      </c>
      <c r="D713" s="8" t="s">
        <v>117</v>
      </c>
      <c r="E713" s="45" t="s">
        <v>1029</v>
      </c>
      <c r="F713" s="45" t="s">
        <v>2497</v>
      </c>
      <c r="G713" s="290" t="s">
        <v>1271</v>
      </c>
    </row>
    <row r="714" spans="2:7" x14ac:dyDescent="0.2">
      <c r="B714" s="282" t="s">
        <v>1472</v>
      </c>
      <c r="C714" s="9" t="s">
        <v>1473</v>
      </c>
      <c r="D714" s="8" t="s">
        <v>117</v>
      </c>
      <c r="E714" s="45" t="s">
        <v>1118</v>
      </c>
      <c r="F714" s="45" t="s">
        <v>1262</v>
      </c>
      <c r="G714" s="290" t="s">
        <v>1179</v>
      </c>
    </row>
    <row r="715" spans="2:7" ht="25.5" x14ac:dyDescent="0.2">
      <c r="B715" s="282" t="s">
        <v>1474</v>
      </c>
      <c r="C715" s="9" t="s">
        <v>471</v>
      </c>
      <c r="D715" s="8" t="s">
        <v>400</v>
      </c>
      <c r="E715" s="45" t="s">
        <v>1706</v>
      </c>
      <c r="F715" s="45" t="s">
        <v>1477</v>
      </c>
      <c r="G715" s="290" t="s">
        <v>1707</v>
      </c>
    </row>
    <row r="716" spans="2:7" ht="25.5" x14ac:dyDescent="0.2">
      <c r="B716" s="282" t="s">
        <v>1475</v>
      </c>
      <c r="C716" s="9" t="s">
        <v>470</v>
      </c>
      <c r="D716" s="8" t="s">
        <v>400</v>
      </c>
      <c r="E716" s="45" t="s">
        <v>1706</v>
      </c>
      <c r="F716" s="45" t="s">
        <v>1479</v>
      </c>
      <c r="G716" s="290" t="s">
        <v>1708</v>
      </c>
    </row>
    <row r="717" spans="2:7" x14ac:dyDescent="0.2">
      <c r="B717" s="399" t="s">
        <v>410</v>
      </c>
      <c r="C717" s="400"/>
      <c r="D717" s="400"/>
      <c r="E717" s="400"/>
      <c r="F717" s="401"/>
      <c r="G717" s="309">
        <v>3.35</v>
      </c>
    </row>
    <row r="718" spans="2:7" ht="38.25" x14ac:dyDescent="0.2">
      <c r="B718" s="294" t="s">
        <v>346</v>
      </c>
      <c r="C718" s="244" t="s">
        <v>347</v>
      </c>
      <c r="D718" s="241" t="s">
        <v>117</v>
      </c>
      <c r="E718" s="397" t="s">
        <v>345</v>
      </c>
      <c r="F718" s="397"/>
      <c r="G718" s="398"/>
    </row>
    <row r="719" spans="2:7" ht="25.5" x14ac:dyDescent="0.2">
      <c r="B719" s="282" t="s">
        <v>1709</v>
      </c>
      <c r="C719" s="9" t="s">
        <v>473</v>
      </c>
      <c r="D719" s="8" t="s">
        <v>117</v>
      </c>
      <c r="E719" s="45" t="s">
        <v>1383</v>
      </c>
      <c r="F719" s="45" t="s">
        <v>1712</v>
      </c>
      <c r="G719" s="290" t="s">
        <v>1357</v>
      </c>
    </row>
    <row r="720" spans="2:7" ht="25.5" x14ac:dyDescent="0.2">
      <c r="B720" s="282" t="s">
        <v>1710</v>
      </c>
      <c r="C720" s="9" t="s">
        <v>1711</v>
      </c>
      <c r="D720" s="8" t="s">
        <v>117</v>
      </c>
      <c r="E720" s="45" t="s">
        <v>407</v>
      </c>
      <c r="F720" s="45" t="s">
        <v>2566</v>
      </c>
      <c r="G720" s="290" t="s">
        <v>2566</v>
      </c>
    </row>
    <row r="721" spans="2:7" ht="25.5" x14ac:dyDescent="0.2">
      <c r="B721" s="282" t="s">
        <v>1474</v>
      </c>
      <c r="C721" s="9" t="s">
        <v>471</v>
      </c>
      <c r="D721" s="8" t="s">
        <v>400</v>
      </c>
      <c r="E721" s="45" t="s">
        <v>1317</v>
      </c>
      <c r="F721" s="45" t="s">
        <v>1477</v>
      </c>
      <c r="G721" s="290" t="s">
        <v>1713</v>
      </c>
    </row>
    <row r="722" spans="2:7" ht="25.5" x14ac:dyDescent="0.2">
      <c r="B722" s="282" t="s">
        <v>1475</v>
      </c>
      <c r="C722" s="9" t="s">
        <v>470</v>
      </c>
      <c r="D722" s="8" t="s">
        <v>400</v>
      </c>
      <c r="E722" s="45" t="s">
        <v>1317</v>
      </c>
      <c r="F722" s="45" t="s">
        <v>1479</v>
      </c>
      <c r="G722" s="290" t="s">
        <v>1714</v>
      </c>
    </row>
    <row r="723" spans="2:7" x14ac:dyDescent="0.2">
      <c r="B723" s="399" t="s">
        <v>410</v>
      </c>
      <c r="C723" s="400"/>
      <c r="D723" s="400"/>
      <c r="E723" s="400"/>
      <c r="F723" s="401"/>
      <c r="G723" s="309">
        <v>32.49</v>
      </c>
    </row>
    <row r="724" spans="2:7" ht="38.25" x14ac:dyDescent="0.2">
      <c r="B724" s="294" t="s">
        <v>364</v>
      </c>
      <c r="C724" s="244" t="s">
        <v>365</v>
      </c>
      <c r="D724" s="241" t="s">
        <v>117</v>
      </c>
      <c r="E724" s="397" t="s">
        <v>350</v>
      </c>
      <c r="F724" s="397"/>
      <c r="G724" s="398"/>
    </row>
    <row r="725" spans="2:7" ht="25.5" x14ac:dyDescent="0.2">
      <c r="B725" s="282" t="s">
        <v>1709</v>
      </c>
      <c r="C725" s="9" t="s">
        <v>473</v>
      </c>
      <c r="D725" s="8" t="s">
        <v>117</v>
      </c>
      <c r="E725" s="45" t="s">
        <v>1383</v>
      </c>
      <c r="F725" s="45" t="s">
        <v>1712</v>
      </c>
      <c r="G725" s="290" t="s">
        <v>1357</v>
      </c>
    </row>
    <row r="726" spans="2:7" ht="25.5" x14ac:dyDescent="0.2">
      <c r="B726" s="282" t="s">
        <v>1715</v>
      </c>
      <c r="C726" s="9" t="s">
        <v>1716</v>
      </c>
      <c r="D726" s="8" t="s">
        <v>117</v>
      </c>
      <c r="E726" s="45" t="s">
        <v>407</v>
      </c>
      <c r="F726" s="45" t="s">
        <v>2567</v>
      </c>
      <c r="G726" s="290" t="s">
        <v>2567</v>
      </c>
    </row>
    <row r="727" spans="2:7" ht="25.5" x14ac:dyDescent="0.2">
      <c r="B727" s="282" t="s">
        <v>1474</v>
      </c>
      <c r="C727" s="9" t="s">
        <v>471</v>
      </c>
      <c r="D727" s="8" t="s">
        <v>400</v>
      </c>
      <c r="E727" s="45" t="s">
        <v>1317</v>
      </c>
      <c r="F727" s="45" t="s">
        <v>1477</v>
      </c>
      <c r="G727" s="290" t="s">
        <v>1713</v>
      </c>
    </row>
    <row r="728" spans="2:7" ht="25.5" x14ac:dyDescent="0.2">
      <c r="B728" s="282" t="s">
        <v>1475</v>
      </c>
      <c r="C728" s="9" t="s">
        <v>470</v>
      </c>
      <c r="D728" s="8" t="s">
        <v>400</v>
      </c>
      <c r="E728" s="45" t="s">
        <v>1317</v>
      </c>
      <c r="F728" s="45" t="s">
        <v>1479</v>
      </c>
      <c r="G728" s="290" t="s">
        <v>1714</v>
      </c>
    </row>
    <row r="729" spans="2:7" x14ac:dyDescent="0.2">
      <c r="B729" s="399" t="s">
        <v>410</v>
      </c>
      <c r="C729" s="400"/>
      <c r="D729" s="400"/>
      <c r="E729" s="400"/>
      <c r="F729" s="401"/>
      <c r="G729" s="309">
        <v>33.869999999999997</v>
      </c>
    </row>
    <row r="730" spans="2:7" ht="38.25" x14ac:dyDescent="0.2">
      <c r="B730" s="294" t="s">
        <v>348</v>
      </c>
      <c r="C730" s="244" t="s">
        <v>349</v>
      </c>
      <c r="D730" s="241" t="s">
        <v>117</v>
      </c>
      <c r="E730" s="397" t="s">
        <v>351</v>
      </c>
      <c r="F730" s="397"/>
      <c r="G730" s="398"/>
    </row>
    <row r="731" spans="2:7" x14ac:dyDescent="0.2">
      <c r="B731" s="282" t="s">
        <v>1481</v>
      </c>
      <c r="C731" s="9" t="s">
        <v>476</v>
      </c>
      <c r="D731" s="8" t="s">
        <v>117</v>
      </c>
      <c r="E731" s="45" t="s">
        <v>1029</v>
      </c>
      <c r="F731" s="45" t="s">
        <v>2495</v>
      </c>
      <c r="G731" s="290" t="s">
        <v>1181</v>
      </c>
    </row>
    <row r="732" spans="2:7" ht="25.5" x14ac:dyDescent="0.2">
      <c r="B732" s="282" t="s">
        <v>1717</v>
      </c>
      <c r="C732" s="9" t="s">
        <v>1718</v>
      </c>
      <c r="D732" s="8" t="s">
        <v>117</v>
      </c>
      <c r="E732" s="45" t="s">
        <v>407</v>
      </c>
      <c r="F732" s="45" t="s">
        <v>2568</v>
      </c>
      <c r="G732" s="290" t="s">
        <v>2568</v>
      </c>
    </row>
    <row r="733" spans="2:7" ht="25.5" x14ac:dyDescent="0.2">
      <c r="B733" s="282" t="s">
        <v>1484</v>
      </c>
      <c r="C733" s="9" t="s">
        <v>478</v>
      </c>
      <c r="D733" s="8" t="s">
        <v>117</v>
      </c>
      <c r="E733" s="45" t="s">
        <v>1029</v>
      </c>
      <c r="F733" s="45" t="s">
        <v>2497</v>
      </c>
      <c r="G733" s="290" t="s">
        <v>1271</v>
      </c>
    </row>
    <row r="734" spans="2:7" x14ac:dyDescent="0.2">
      <c r="B734" s="282" t="s">
        <v>1472</v>
      </c>
      <c r="C734" s="9" t="s">
        <v>1473</v>
      </c>
      <c r="D734" s="8" t="s">
        <v>117</v>
      </c>
      <c r="E734" s="45" t="s">
        <v>1118</v>
      </c>
      <c r="F734" s="45" t="s">
        <v>1262</v>
      </c>
      <c r="G734" s="290" t="s">
        <v>1179</v>
      </c>
    </row>
    <row r="735" spans="2:7" ht="25.5" x14ac:dyDescent="0.2">
      <c r="B735" s="282" t="s">
        <v>1474</v>
      </c>
      <c r="C735" s="9" t="s">
        <v>471</v>
      </c>
      <c r="D735" s="8" t="s">
        <v>400</v>
      </c>
      <c r="E735" s="45" t="s">
        <v>1706</v>
      </c>
      <c r="F735" s="45" t="s">
        <v>1477</v>
      </c>
      <c r="G735" s="290" t="s">
        <v>1707</v>
      </c>
    </row>
    <row r="736" spans="2:7" ht="25.5" x14ac:dyDescent="0.2">
      <c r="B736" s="282" t="s">
        <v>1475</v>
      </c>
      <c r="C736" s="9" t="s">
        <v>470</v>
      </c>
      <c r="D736" s="8" t="s">
        <v>400</v>
      </c>
      <c r="E736" s="45" t="s">
        <v>1706</v>
      </c>
      <c r="F736" s="45" t="s">
        <v>1479</v>
      </c>
      <c r="G736" s="290" t="s">
        <v>1708</v>
      </c>
    </row>
    <row r="737" spans="2:7" x14ac:dyDescent="0.2">
      <c r="B737" s="399" t="s">
        <v>410</v>
      </c>
      <c r="C737" s="400"/>
      <c r="D737" s="400"/>
      <c r="E737" s="400"/>
      <c r="F737" s="401"/>
      <c r="G737" s="309">
        <v>10.86</v>
      </c>
    </row>
    <row r="738" spans="2:7" ht="38.25" x14ac:dyDescent="0.2">
      <c r="B738" s="294" t="s">
        <v>352</v>
      </c>
      <c r="C738" s="244" t="s">
        <v>353</v>
      </c>
      <c r="D738" s="241" t="s">
        <v>117</v>
      </c>
      <c r="E738" s="397" t="s">
        <v>354</v>
      </c>
      <c r="F738" s="397"/>
      <c r="G738" s="398"/>
    </row>
    <row r="739" spans="2:7" x14ac:dyDescent="0.2">
      <c r="B739" s="282" t="s">
        <v>1481</v>
      </c>
      <c r="C739" s="9" t="s">
        <v>476</v>
      </c>
      <c r="D739" s="8" t="s">
        <v>117</v>
      </c>
      <c r="E739" s="45" t="s">
        <v>1029</v>
      </c>
      <c r="F739" s="45" t="s">
        <v>2495</v>
      </c>
      <c r="G739" s="290" t="s">
        <v>1181</v>
      </c>
    </row>
    <row r="740" spans="2:7" ht="25.5" x14ac:dyDescent="0.2">
      <c r="B740" s="282" t="s">
        <v>1719</v>
      </c>
      <c r="C740" s="9" t="s">
        <v>1720</v>
      </c>
      <c r="D740" s="8" t="s">
        <v>117</v>
      </c>
      <c r="E740" s="45" t="s">
        <v>407</v>
      </c>
      <c r="F740" s="45" t="s">
        <v>1838</v>
      </c>
      <c r="G740" s="290" t="s">
        <v>1838</v>
      </c>
    </row>
    <row r="741" spans="2:7" ht="25.5" x14ac:dyDescent="0.2">
      <c r="B741" s="282" t="s">
        <v>1484</v>
      </c>
      <c r="C741" s="9" t="s">
        <v>478</v>
      </c>
      <c r="D741" s="8" t="s">
        <v>117</v>
      </c>
      <c r="E741" s="45" t="s">
        <v>1029</v>
      </c>
      <c r="F741" s="45" t="s">
        <v>2497</v>
      </c>
      <c r="G741" s="290" t="s">
        <v>1271</v>
      </c>
    </row>
    <row r="742" spans="2:7" x14ac:dyDescent="0.2">
      <c r="B742" s="282" t="s">
        <v>1472</v>
      </c>
      <c r="C742" s="9" t="s">
        <v>1473</v>
      </c>
      <c r="D742" s="8" t="s">
        <v>117</v>
      </c>
      <c r="E742" s="45" t="s">
        <v>1118</v>
      </c>
      <c r="F742" s="45" t="s">
        <v>1262</v>
      </c>
      <c r="G742" s="290" t="s">
        <v>1179</v>
      </c>
    </row>
    <row r="743" spans="2:7" ht="25.5" x14ac:dyDescent="0.2">
      <c r="B743" s="282" t="s">
        <v>1474</v>
      </c>
      <c r="C743" s="9" t="s">
        <v>471</v>
      </c>
      <c r="D743" s="8" t="s">
        <v>400</v>
      </c>
      <c r="E743" s="45" t="s">
        <v>1721</v>
      </c>
      <c r="F743" s="45" t="s">
        <v>1477</v>
      </c>
      <c r="G743" s="290" t="s">
        <v>1290</v>
      </c>
    </row>
    <row r="744" spans="2:7" ht="25.5" x14ac:dyDescent="0.2">
      <c r="B744" s="282" t="s">
        <v>1475</v>
      </c>
      <c r="C744" s="9" t="s">
        <v>470</v>
      </c>
      <c r="D744" s="8" t="s">
        <v>400</v>
      </c>
      <c r="E744" s="45" t="s">
        <v>1721</v>
      </c>
      <c r="F744" s="45" t="s">
        <v>1479</v>
      </c>
      <c r="G744" s="290" t="s">
        <v>1722</v>
      </c>
    </row>
    <row r="745" spans="2:7" x14ac:dyDescent="0.2">
      <c r="B745" s="399" t="s">
        <v>410</v>
      </c>
      <c r="C745" s="400"/>
      <c r="D745" s="400"/>
      <c r="E745" s="400"/>
      <c r="F745" s="401"/>
      <c r="G745" s="309">
        <v>4.08</v>
      </c>
    </row>
    <row r="746" spans="2:7" ht="38.25" x14ac:dyDescent="0.2">
      <c r="B746" s="294" t="s">
        <v>355</v>
      </c>
      <c r="C746" s="244" t="s">
        <v>356</v>
      </c>
      <c r="D746" s="241" t="s">
        <v>117</v>
      </c>
      <c r="E746" s="397" t="s">
        <v>357</v>
      </c>
      <c r="F746" s="397"/>
      <c r="G746" s="398"/>
    </row>
    <row r="747" spans="2:7" x14ac:dyDescent="0.2">
      <c r="B747" s="282" t="s">
        <v>1481</v>
      </c>
      <c r="C747" s="9" t="s">
        <v>476</v>
      </c>
      <c r="D747" s="8" t="s">
        <v>117</v>
      </c>
      <c r="E747" s="45" t="s">
        <v>1725</v>
      </c>
      <c r="F747" s="45" t="s">
        <v>2495</v>
      </c>
      <c r="G747" s="290" t="s">
        <v>2569</v>
      </c>
    </row>
    <row r="748" spans="2:7" ht="25.5" x14ac:dyDescent="0.2">
      <c r="B748" s="282" t="s">
        <v>1723</v>
      </c>
      <c r="C748" s="9" t="s">
        <v>1724</v>
      </c>
      <c r="D748" s="8" t="s">
        <v>117</v>
      </c>
      <c r="E748" s="45" t="s">
        <v>407</v>
      </c>
      <c r="F748" s="45" t="s">
        <v>2570</v>
      </c>
      <c r="G748" s="290" t="s">
        <v>2570</v>
      </c>
    </row>
    <row r="749" spans="2:7" ht="25.5" x14ac:dyDescent="0.2">
      <c r="B749" s="282" t="s">
        <v>1484</v>
      </c>
      <c r="C749" s="9" t="s">
        <v>478</v>
      </c>
      <c r="D749" s="8" t="s">
        <v>117</v>
      </c>
      <c r="E749" s="45" t="s">
        <v>1725</v>
      </c>
      <c r="F749" s="45" t="s">
        <v>2497</v>
      </c>
      <c r="G749" s="290" t="s">
        <v>1990</v>
      </c>
    </row>
    <row r="750" spans="2:7" x14ac:dyDescent="0.2">
      <c r="B750" s="282" t="s">
        <v>1472</v>
      </c>
      <c r="C750" s="9" t="s">
        <v>1473</v>
      </c>
      <c r="D750" s="8" t="s">
        <v>117</v>
      </c>
      <c r="E750" s="45" t="s">
        <v>1140</v>
      </c>
      <c r="F750" s="45" t="s">
        <v>1262</v>
      </c>
      <c r="G750" s="290" t="s">
        <v>1171</v>
      </c>
    </row>
    <row r="751" spans="2:7" ht="25.5" x14ac:dyDescent="0.2">
      <c r="B751" s="282" t="s">
        <v>1474</v>
      </c>
      <c r="C751" s="9" t="s">
        <v>471</v>
      </c>
      <c r="D751" s="8" t="s">
        <v>400</v>
      </c>
      <c r="E751" s="45" t="s">
        <v>1726</v>
      </c>
      <c r="F751" s="45" t="s">
        <v>1477</v>
      </c>
      <c r="G751" s="290" t="s">
        <v>1551</v>
      </c>
    </row>
    <row r="752" spans="2:7" ht="25.5" x14ac:dyDescent="0.2">
      <c r="B752" s="282" t="s">
        <v>1475</v>
      </c>
      <c r="C752" s="9" t="s">
        <v>470</v>
      </c>
      <c r="D752" s="8" t="s">
        <v>400</v>
      </c>
      <c r="E752" s="45" t="s">
        <v>1726</v>
      </c>
      <c r="F752" s="45" t="s">
        <v>1479</v>
      </c>
      <c r="G752" s="290" t="s">
        <v>1727</v>
      </c>
    </row>
    <row r="753" spans="2:7" x14ac:dyDescent="0.2">
      <c r="B753" s="399" t="s">
        <v>410</v>
      </c>
      <c r="C753" s="400"/>
      <c r="D753" s="400"/>
      <c r="E753" s="400"/>
      <c r="F753" s="401"/>
      <c r="G753" s="309">
        <v>5.8</v>
      </c>
    </row>
    <row r="754" spans="2:7" ht="25.5" x14ac:dyDescent="0.2">
      <c r="B754" s="279">
        <v>3521</v>
      </c>
      <c r="C754" s="71" t="s">
        <v>358</v>
      </c>
      <c r="D754" s="353" t="s">
        <v>122</v>
      </c>
      <c r="E754" s="397" t="s">
        <v>361</v>
      </c>
      <c r="F754" s="397"/>
      <c r="G754" s="398"/>
    </row>
    <row r="755" spans="2:7" ht="25.5" x14ac:dyDescent="0.2">
      <c r="B755" s="131">
        <v>3521</v>
      </c>
      <c r="C755" s="24" t="s">
        <v>358</v>
      </c>
      <c r="D755" s="1" t="s">
        <v>122</v>
      </c>
      <c r="E755" s="45" t="s">
        <v>407</v>
      </c>
      <c r="F755" s="45">
        <v>2.12</v>
      </c>
      <c r="G755" s="290">
        <v>2.12</v>
      </c>
    </row>
    <row r="756" spans="2:7" x14ac:dyDescent="0.2">
      <c r="B756" s="399" t="s">
        <v>410</v>
      </c>
      <c r="C756" s="400"/>
      <c r="D756" s="400"/>
      <c r="E756" s="400"/>
      <c r="F756" s="401"/>
      <c r="G756" s="309">
        <v>2.12</v>
      </c>
    </row>
    <row r="757" spans="2:7" ht="38.25" x14ac:dyDescent="0.2">
      <c r="B757" s="294" t="s">
        <v>359</v>
      </c>
      <c r="C757" s="244" t="s">
        <v>360</v>
      </c>
      <c r="D757" s="241" t="s">
        <v>33</v>
      </c>
      <c r="E757" s="397" t="s">
        <v>368</v>
      </c>
      <c r="F757" s="397"/>
      <c r="G757" s="398"/>
    </row>
    <row r="758" spans="2:7" ht="25.5" x14ac:dyDescent="0.2">
      <c r="B758" s="282" t="s">
        <v>1728</v>
      </c>
      <c r="C758" s="9" t="s">
        <v>1729</v>
      </c>
      <c r="D758" s="8" t="s">
        <v>33</v>
      </c>
      <c r="E758" s="45" t="s">
        <v>1730</v>
      </c>
      <c r="F758" s="45" t="s">
        <v>974</v>
      </c>
      <c r="G758" s="290" t="s">
        <v>1558</v>
      </c>
    </row>
    <row r="759" spans="2:7" x14ac:dyDescent="0.2">
      <c r="B759" s="282" t="s">
        <v>1472</v>
      </c>
      <c r="C759" s="9" t="s">
        <v>1473</v>
      </c>
      <c r="D759" s="8" t="s">
        <v>117</v>
      </c>
      <c r="E759" s="45" t="s">
        <v>1731</v>
      </c>
      <c r="F759" s="45" t="s">
        <v>1262</v>
      </c>
      <c r="G759" s="290" t="s">
        <v>1214</v>
      </c>
    </row>
    <row r="760" spans="2:7" ht="25.5" x14ac:dyDescent="0.2">
      <c r="B760" s="282" t="s">
        <v>1474</v>
      </c>
      <c r="C760" s="9" t="s">
        <v>471</v>
      </c>
      <c r="D760" s="8" t="s">
        <v>400</v>
      </c>
      <c r="E760" s="45" t="s">
        <v>1250</v>
      </c>
      <c r="F760" s="45" t="s">
        <v>1477</v>
      </c>
      <c r="G760" s="290" t="s">
        <v>1732</v>
      </c>
    </row>
    <row r="761" spans="2:7" ht="25.5" x14ac:dyDescent="0.2">
      <c r="B761" s="282" t="s">
        <v>1475</v>
      </c>
      <c r="C761" s="9" t="s">
        <v>470</v>
      </c>
      <c r="D761" s="8" t="s">
        <v>400</v>
      </c>
      <c r="E761" s="45" t="s">
        <v>1250</v>
      </c>
      <c r="F761" s="45" t="s">
        <v>1479</v>
      </c>
      <c r="G761" s="290" t="s">
        <v>1262</v>
      </c>
    </row>
    <row r="762" spans="2:7" x14ac:dyDescent="0.2">
      <c r="B762" s="399" t="s">
        <v>410</v>
      </c>
      <c r="C762" s="400"/>
      <c r="D762" s="400"/>
      <c r="E762" s="400"/>
      <c r="F762" s="401"/>
      <c r="G762" s="309">
        <v>6.88</v>
      </c>
    </row>
    <row r="763" spans="2:7" ht="38.25" x14ac:dyDescent="0.2">
      <c r="B763" s="294" t="s">
        <v>362</v>
      </c>
      <c r="C763" s="244" t="s">
        <v>363</v>
      </c>
      <c r="D763" s="241" t="s">
        <v>33</v>
      </c>
      <c r="E763" s="397" t="s">
        <v>369</v>
      </c>
      <c r="F763" s="397"/>
      <c r="G763" s="398"/>
    </row>
    <row r="764" spans="2:7" ht="25.5" x14ac:dyDescent="0.2">
      <c r="B764" s="282" t="s">
        <v>1733</v>
      </c>
      <c r="C764" s="9" t="s">
        <v>1734</v>
      </c>
      <c r="D764" s="8" t="s">
        <v>33</v>
      </c>
      <c r="E764" s="45" t="s">
        <v>1730</v>
      </c>
      <c r="F764" s="45" t="s">
        <v>2021</v>
      </c>
      <c r="G764" s="290" t="s">
        <v>2571</v>
      </c>
    </row>
    <row r="765" spans="2:7" x14ac:dyDescent="0.2">
      <c r="B765" s="282" t="s">
        <v>1472</v>
      </c>
      <c r="C765" s="9" t="s">
        <v>1473</v>
      </c>
      <c r="D765" s="8" t="s">
        <v>117</v>
      </c>
      <c r="E765" s="45" t="s">
        <v>1735</v>
      </c>
      <c r="F765" s="45" t="s">
        <v>1262</v>
      </c>
      <c r="G765" s="290" t="s">
        <v>1171</v>
      </c>
    </row>
    <row r="766" spans="2:7" ht="25.5" x14ac:dyDescent="0.2">
      <c r="B766" s="282" t="s">
        <v>1474</v>
      </c>
      <c r="C766" s="9" t="s">
        <v>471</v>
      </c>
      <c r="D766" s="8" t="s">
        <v>400</v>
      </c>
      <c r="E766" s="45" t="s">
        <v>1736</v>
      </c>
      <c r="F766" s="45" t="s">
        <v>1477</v>
      </c>
      <c r="G766" s="290" t="s">
        <v>1737</v>
      </c>
    </row>
    <row r="767" spans="2:7" ht="25.5" x14ac:dyDescent="0.2">
      <c r="B767" s="282" t="s">
        <v>1475</v>
      </c>
      <c r="C767" s="9" t="s">
        <v>470</v>
      </c>
      <c r="D767" s="8" t="s">
        <v>400</v>
      </c>
      <c r="E767" s="45" t="s">
        <v>1736</v>
      </c>
      <c r="F767" s="45" t="s">
        <v>1479</v>
      </c>
      <c r="G767" s="290" t="s">
        <v>1738</v>
      </c>
    </row>
    <row r="768" spans="2:7" x14ac:dyDescent="0.2">
      <c r="B768" s="399" t="s">
        <v>410</v>
      </c>
      <c r="C768" s="400"/>
      <c r="D768" s="400"/>
      <c r="E768" s="400"/>
      <c r="F768" s="401"/>
      <c r="G768" s="309">
        <v>8.4</v>
      </c>
    </row>
    <row r="769" spans="2:7" ht="51" x14ac:dyDescent="0.2">
      <c r="B769" s="294" t="s">
        <v>366</v>
      </c>
      <c r="C769" s="244" t="s">
        <v>367</v>
      </c>
      <c r="D769" s="241" t="s">
        <v>117</v>
      </c>
      <c r="E769" s="397" t="s">
        <v>370</v>
      </c>
      <c r="F769" s="397"/>
      <c r="G769" s="398"/>
    </row>
    <row r="770" spans="2:7" x14ac:dyDescent="0.2">
      <c r="B770" s="282" t="s">
        <v>1481</v>
      </c>
      <c r="C770" s="9" t="s">
        <v>476</v>
      </c>
      <c r="D770" s="8" t="s">
        <v>117</v>
      </c>
      <c r="E770" s="45" t="s">
        <v>1725</v>
      </c>
      <c r="F770" s="45" t="s">
        <v>2495</v>
      </c>
      <c r="G770" s="290" t="s">
        <v>2569</v>
      </c>
    </row>
    <row r="771" spans="2:7" ht="38.25" x14ac:dyDescent="0.2">
      <c r="B771" s="282" t="s">
        <v>1739</v>
      </c>
      <c r="C771" s="9" t="s">
        <v>1740</v>
      </c>
      <c r="D771" s="8" t="s">
        <v>117</v>
      </c>
      <c r="E771" s="45" t="s">
        <v>407</v>
      </c>
      <c r="F771" s="45" t="s">
        <v>2572</v>
      </c>
      <c r="G771" s="290" t="s">
        <v>2572</v>
      </c>
    </row>
    <row r="772" spans="2:7" ht="25.5" x14ac:dyDescent="0.2">
      <c r="B772" s="282" t="s">
        <v>1484</v>
      </c>
      <c r="C772" s="9" t="s">
        <v>478</v>
      </c>
      <c r="D772" s="8" t="s">
        <v>117</v>
      </c>
      <c r="E772" s="45" t="s">
        <v>1725</v>
      </c>
      <c r="F772" s="45" t="s">
        <v>2497</v>
      </c>
      <c r="G772" s="290" t="s">
        <v>1990</v>
      </c>
    </row>
    <row r="773" spans="2:7" x14ac:dyDescent="0.2">
      <c r="B773" s="282" t="s">
        <v>1472</v>
      </c>
      <c r="C773" s="9" t="s">
        <v>1473</v>
      </c>
      <c r="D773" s="8" t="s">
        <v>117</v>
      </c>
      <c r="E773" s="45" t="s">
        <v>1741</v>
      </c>
      <c r="F773" s="45" t="s">
        <v>1262</v>
      </c>
      <c r="G773" s="290" t="s">
        <v>1163</v>
      </c>
    </row>
    <row r="774" spans="2:7" ht="25.5" x14ac:dyDescent="0.2">
      <c r="B774" s="282" t="s">
        <v>1474</v>
      </c>
      <c r="C774" s="9" t="s">
        <v>471</v>
      </c>
      <c r="D774" s="8" t="s">
        <v>400</v>
      </c>
      <c r="E774" s="45" t="s">
        <v>1742</v>
      </c>
      <c r="F774" s="45" t="s">
        <v>1477</v>
      </c>
      <c r="G774" s="290" t="s">
        <v>1028</v>
      </c>
    </row>
    <row r="775" spans="2:7" ht="25.5" x14ac:dyDescent="0.2">
      <c r="B775" s="282" t="s">
        <v>1475</v>
      </c>
      <c r="C775" s="9" t="s">
        <v>470</v>
      </c>
      <c r="D775" s="8" t="s">
        <v>400</v>
      </c>
      <c r="E775" s="45" t="s">
        <v>1742</v>
      </c>
      <c r="F775" s="45" t="s">
        <v>1479</v>
      </c>
      <c r="G775" s="290" t="s">
        <v>1743</v>
      </c>
    </row>
    <row r="776" spans="2:7" x14ac:dyDescent="0.2">
      <c r="B776" s="399" t="s">
        <v>410</v>
      </c>
      <c r="C776" s="400"/>
      <c r="D776" s="400"/>
      <c r="E776" s="400"/>
      <c r="F776" s="401"/>
      <c r="G776" s="309">
        <v>17.829999999999998</v>
      </c>
    </row>
    <row r="777" spans="2:7" ht="38.25" x14ac:dyDescent="0.2">
      <c r="B777" s="294" t="s">
        <v>371</v>
      </c>
      <c r="C777" s="244" t="s">
        <v>372</v>
      </c>
      <c r="D777" s="241" t="s">
        <v>117</v>
      </c>
      <c r="E777" s="397" t="s">
        <v>375</v>
      </c>
      <c r="F777" s="397"/>
      <c r="G777" s="398"/>
    </row>
    <row r="778" spans="2:7" x14ac:dyDescent="0.2">
      <c r="B778" s="282" t="s">
        <v>1481</v>
      </c>
      <c r="C778" s="9" t="s">
        <v>476</v>
      </c>
      <c r="D778" s="8" t="s">
        <v>117</v>
      </c>
      <c r="E778" s="45" t="s">
        <v>1332</v>
      </c>
      <c r="F778" s="45" t="s">
        <v>2495</v>
      </c>
      <c r="G778" s="290" t="s">
        <v>2377</v>
      </c>
    </row>
    <row r="779" spans="2:7" ht="25.5" x14ac:dyDescent="0.2">
      <c r="B779" s="282" t="s">
        <v>1744</v>
      </c>
      <c r="C779" s="9" t="s">
        <v>1745</v>
      </c>
      <c r="D779" s="8" t="s">
        <v>117</v>
      </c>
      <c r="E779" s="45" t="s">
        <v>407</v>
      </c>
      <c r="F779" s="45" t="s">
        <v>1640</v>
      </c>
      <c r="G779" s="290" t="s">
        <v>1640</v>
      </c>
    </row>
    <row r="780" spans="2:7" ht="25.5" x14ac:dyDescent="0.2">
      <c r="B780" s="282" t="s">
        <v>1484</v>
      </c>
      <c r="C780" s="9" t="s">
        <v>478</v>
      </c>
      <c r="D780" s="8" t="s">
        <v>117</v>
      </c>
      <c r="E780" s="45" t="s">
        <v>1747</v>
      </c>
      <c r="F780" s="45" t="s">
        <v>2497</v>
      </c>
      <c r="G780" s="290" t="s">
        <v>1126</v>
      </c>
    </row>
    <row r="781" spans="2:7" x14ac:dyDescent="0.2">
      <c r="B781" s="282" t="s">
        <v>1472</v>
      </c>
      <c r="C781" s="9" t="s">
        <v>1473</v>
      </c>
      <c r="D781" s="8" t="s">
        <v>117</v>
      </c>
      <c r="E781" s="45" t="s">
        <v>1248</v>
      </c>
      <c r="F781" s="45" t="s">
        <v>1262</v>
      </c>
      <c r="G781" s="290" t="s">
        <v>1179</v>
      </c>
    </row>
    <row r="782" spans="2:7" ht="25.5" x14ac:dyDescent="0.2">
      <c r="B782" s="282" t="s">
        <v>1474</v>
      </c>
      <c r="C782" s="9" t="s">
        <v>471</v>
      </c>
      <c r="D782" s="8" t="s">
        <v>400</v>
      </c>
      <c r="E782" s="45" t="s">
        <v>1390</v>
      </c>
      <c r="F782" s="45" t="s">
        <v>1477</v>
      </c>
      <c r="G782" s="290" t="s">
        <v>1542</v>
      </c>
    </row>
    <row r="783" spans="2:7" ht="25.5" x14ac:dyDescent="0.2">
      <c r="B783" s="282" t="s">
        <v>1475</v>
      </c>
      <c r="C783" s="9" t="s">
        <v>470</v>
      </c>
      <c r="D783" s="8" t="s">
        <v>400</v>
      </c>
      <c r="E783" s="45" t="s">
        <v>1390</v>
      </c>
      <c r="F783" s="45" t="s">
        <v>1479</v>
      </c>
      <c r="G783" s="290" t="s">
        <v>1290</v>
      </c>
    </row>
    <row r="784" spans="2:7" x14ac:dyDescent="0.2">
      <c r="B784" s="399" t="s">
        <v>410</v>
      </c>
      <c r="C784" s="400"/>
      <c r="D784" s="400"/>
      <c r="E784" s="400"/>
      <c r="F784" s="401"/>
      <c r="G784" s="309">
        <v>3.88</v>
      </c>
    </row>
    <row r="785" spans="2:7" ht="38.25" x14ac:dyDescent="0.2">
      <c r="B785" s="294" t="s">
        <v>373</v>
      </c>
      <c r="C785" s="244" t="s">
        <v>374</v>
      </c>
      <c r="D785" s="241" t="s">
        <v>117</v>
      </c>
      <c r="E785" s="397" t="s">
        <v>376</v>
      </c>
      <c r="F785" s="397"/>
      <c r="G785" s="398"/>
    </row>
    <row r="786" spans="2:7" x14ac:dyDescent="0.2">
      <c r="B786" s="282" t="s">
        <v>1481</v>
      </c>
      <c r="C786" s="9" t="s">
        <v>476</v>
      </c>
      <c r="D786" s="8" t="s">
        <v>117</v>
      </c>
      <c r="E786" s="45" t="s">
        <v>1332</v>
      </c>
      <c r="F786" s="45" t="s">
        <v>2495</v>
      </c>
      <c r="G786" s="290" t="s">
        <v>2377</v>
      </c>
    </row>
    <row r="787" spans="2:7" ht="25.5" x14ac:dyDescent="0.2">
      <c r="B787" s="282" t="s">
        <v>1748</v>
      </c>
      <c r="C787" s="9" t="s">
        <v>1749</v>
      </c>
      <c r="D787" s="8" t="s">
        <v>117</v>
      </c>
      <c r="E787" s="45" t="s">
        <v>407</v>
      </c>
      <c r="F787" s="45" t="s">
        <v>1414</v>
      </c>
      <c r="G787" s="290" t="s">
        <v>1414</v>
      </c>
    </row>
    <row r="788" spans="2:7" ht="25.5" x14ac:dyDescent="0.2">
      <c r="B788" s="282" t="s">
        <v>1484</v>
      </c>
      <c r="C788" s="9" t="s">
        <v>478</v>
      </c>
      <c r="D788" s="8" t="s">
        <v>117</v>
      </c>
      <c r="E788" s="45" t="s">
        <v>1747</v>
      </c>
      <c r="F788" s="45" t="s">
        <v>2497</v>
      </c>
      <c r="G788" s="290" t="s">
        <v>1126</v>
      </c>
    </row>
    <row r="789" spans="2:7" x14ac:dyDescent="0.2">
      <c r="B789" s="282" t="s">
        <v>1472</v>
      </c>
      <c r="C789" s="9" t="s">
        <v>1473</v>
      </c>
      <c r="D789" s="8" t="s">
        <v>117</v>
      </c>
      <c r="E789" s="45" t="s">
        <v>1248</v>
      </c>
      <c r="F789" s="45" t="s">
        <v>1262</v>
      </c>
      <c r="G789" s="290" t="s">
        <v>1179</v>
      </c>
    </row>
    <row r="790" spans="2:7" ht="25.5" x14ac:dyDescent="0.2">
      <c r="B790" s="282" t="s">
        <v>1474</v>
      </c>
      <c r="C790" s="9" t="s">
        <v>471</v>
      </c>
      <c r="D790" s="8" t="s">
        <v>400</v>
      </c>
      <c r="E790" s="45" t="s">
        <v>1750</v>
      </c>
      <c r="F790" s="45" t="s">
        <v>1477</v>
      </c>
      <c r="G790" s="290" t="s">
        <v>1013</v>
      </c>
    </row>
    <row r="791" spans="2:7" ht="25.5" x14ac:dyDescent="0.2">
      <c r="B791" s="282" t="s">
        <v>1475</v>
      </c>
      <c r="C791" s="9" t="s">
        <v>470</v>
      </c>
      <c r="D791" s="8" t="s">
        <v>400</v>
      </c>
      <c r="E791" s="45" t="s">
        <v>1750</v>
      </c>
      <c r="F791" s="45" t="s">
        <v>1479</v>
      </c>
      <c r="G791" s="290" t="s">
        <v>1331</v>
      </c>
    </row>
    <row r="792" spans="2:7" x14ac:dyDescent="0.2">
      <c r="B792" s="399" t="s">
        <v>410</v>
      </c>
      <c r="C792" s="400"/>
      <c r="D792" s="400"/>
      <c r="E792" s="400"/>
      <c r="F792" s="401"/>
      <c r="G792" s="309">
        <v>4.91</v>
      </c>
    </row>
    <row r="793" spans="2:7" ht="25.5" x14ac:dyDescent="0.2">
      <c r="B793" s="294" t="s">
        <v>378</v>
      </c>
      <c r="C793" s="244" t="s">
        <v>379</v>
      </c>
      <c r="D793" s="241" t="s">
        <v>117</v>
      </c>
      <c r="E793" s="397" t="s">
        <v>377</v>
      </c>
      <c r="F793" s="397"/>
      <c r="G793" s="398"/>
    </row>
    <row r="794" spans="2:7" ht="25.5" x14ac:dyDescent="0.2">
      <c r="B794" s="282" t="s">
        <v>1751</v>
      </c>
      <c r="C794" s="9" t="s">
        <v>1752</v>
      </c>
      <c r="D794" s="8" t="s">
        <v>117</v>
      </c>
      <c r="E794" s="45" t="s">
        <v>407</v>
      </c>
      <c r="F794" s="45" t="s">
        <v>2573</v>
      </c>
      <c r="G794" s="290" t="s">
        <v>2573</v>
      </c>
    </row>
    <row r="795" spans="2:7" ht="25.5" x14ac:dyDescent="0.2">
      <c r="B795" s="282" t="s">
        <v>1753</v>
      </c>
      <c r="C795" s="9" t="s">
        <v>1754</v>
      </c>
      <c r="D795" s="8" t="s">
        <v>117</v>
      </c>
      <c r="E795" s="45" t="s">
        <v>1372</v>
      </c>
      <c r="F795" s="45" t="s">
        <v>2574</v>
      </c>
      <c r="G795" s="290" t="s">
        <v>2575</v>
      </c>
    </row>
    <row r="796" spans="2:7" ht="25.5" x14ac:dyDescent="0.2">
      <c r="B796" s="282" t="s">
        <v>1755</v>
      </c>
      <c r="C796" s="9" t="s">
        <v>1756</v>
      </c>
      <c r="D796" s="8" t="s">
        <v>117</v>
      </c>
      <c r="E796" s="45" t="s">
        <v>407</v>
      </c>
      <c r="F796" s="45" t="s">
        <v>2576</v>
      </c>
      <c r="G796" s="290" t="s">
        <v>2576</v>
      </c>
    </row>
    <row r="797" spans="2:7" x14ac:dyDescent="0.2">
      <c r="B797" s="282" t="s">
        <v>1757</v>
      </c>
      <c r="C797" s="9" t="s">
        <v>1758</v>
      </c>
      <c r="D797" s="8" t="s">
        <v>117</v>
      </c>
      <c r="E797" s="45" t="s">
        <v>1772</v>
      </c>
      <c r="F797" s="45" t="s">
        <v>2577</v>
      </c>
      <c r="G797" s="290" t="s">
        <v>968</v>
      </c>
    </row>
    <row r="798" spans="2:7" ht="25.5" x14ac:dyDescent="0.2">
      <c r="B798" s="282" t="s">
        <v>1571</v>
      </c>
      <c r="C798" s="9" t="s">
        <v>1572</v>
      </c>
      <c r="D798" s="8" t="s">
        <v>117</v>
      </c>
      <c r="E798" s="45" t="s">
        <v>1476</v>
      </c>
      <c r="F798" s="45" t="s">
        <v>1582</v>
      </c>
      <c r="G798" s="290" t="s">
        <v>1773</v>
      </c>
    </row>
    <row r="799" spans="2:7" ht="25.5" x14ac:dyDescent="0.2">
      <c r="B799" s="282" t="s">
        <v>1759</v>
      </c>
      <c r="C799" s="9" t="s">
        <v>1760</v>
      </c>
      <c r="D799" s="8" t="s">
        <v>117</v>
      </c>
      <c r="E799" s="45" t="s">
        <v>407</v>
      </c>
      <c r="F799" s="45" t="s">
        <v>2578</v>
      </c>
      <c r="G799" s="290" t="s">
        <v>2578</v>
      </c>
    </row>
    <row r="800" spans="2:7" ht="25.5" x14ac:dyDescent="0.2">
      <c r="B800" s="282" t="s">
        <v>1761</v>
      </c>
      <c r="C800" s="9" t="s">
        <v>1762</v>
      </c>
      <c r="D800" s="8" t="s">
        <v>117</v>
      </c>
      <c r="E800" s="45" t="s">
        <v>407</v>
      </c>
      <c r="F800" s="45" t="s">
        <v>2579</v>
      </c>
      <c r="G800" s="290" t="s">
        <v>2579</v>
      </c>
    </row>
    <row r="801" spans="2:7" ht="25.5" x14ac:dyDescent="0.2">
      <c r="B801" s="282" t="s">
        <v>1733</v>
      </c>
      <c r="C801" s="9" t="s">
        <v>1734</v>
      </c>
      <c r="D801" s="8" t="s">
        <v>33</v>
      </c>
      <c r="E801" s="45" t="s">
        <v>1066</v>
      </c>
      <c r="F801" s="45" t="s">
        <v>2021</v>
      </c>
      <c r="G801" s="290" t="s">
        <v>2580</v>
      </c>
    </row>
    <row r="802" spans="2:7" ht="25.5" x14ac:dyDescent="0.2">
      <c r="B802" s="282" t="s">
        <v>1763</v>
      </c>
      <c r="C802" s="9" t="s">
        <v>1764</v>
      </c>
      <c r="D802" s="8" t="s">
        <v>33</v>
      </c>
      <c r="E802" s="45" t="s">
        <v>1372</v>
      </c>
      <c r="F802" s="45" t="s">
        <v>2581</v>
      </c>
      <c r="G802" s="290" t="s">
        <v>2582</v>
      </c>
    </row>
    <row r="803" spans="2:7" ht="25.5" x14ac:dyDescent="0.2">
      <c r="B803" s="282" t="s">
        <v>1765</v>
      </c>
      <c r="C803" s="9" t="s">
        <v>1766</v>
      </c>
      <c r="D803" s="8" t="s">
        <v>117</v>
      </c>
      <c r="E803" s="45" t="s">
        <v>407</v>
      </c>
      <c r="F803" s="45" t="s">
        <v>2583</v>
      </c>
      <c r="G803" s="290" t="s">
        <v>2583</v>
      </c>
    </row>
    <row r="804" spans="2:7" ht="38.25" x14ac:dyDescent="0.2">
      <c r="B804" s="282" t="s">
        <v>1767</v>
      </c>
      <c r="C804" s="9" t="s">
        <v>1768</v>
      </c>
      <c r="D804" s="8" t="s">
        <v>117</v>
      </c>
      <c r="E804" s="45" t="s">
        <v>407</v>
      </c>
      <c r="F804" s="45" t="s">
        <v>2584</v>
      </c>
      <c r="G804" s="290" t="s">
        <v>2584</v>
      </c>
    </row>
    <row r="805" spans="2:7" ht="25.5" x14ac:dyDescent="0.2">
      <c r="B805" s="282" t="s">
        <v>1769</v>
      </c>
      <c r="C805" s="9" t="s">
        <v>1770</v>
      </c>
      <c r="D805" s="8" t="s">
        <v>117</v>
      </c>
      <c r="E805" s="45" t="s">
        <v>407</v>
      </c>
      <c r="F805" s="45" t="s">
        <v>2585</v>
      </c>
      <c r="G805" s="290" t="s">
        <v>2585</v>
      </c>
    </row>
    <row r="806" spans="2:7" ht="25.5" x14ac:dyDescent="0.2">
      <c r="B806" s="282" t="s">
        <v>1474</v>
      </c>
      <c r="C806" s="9" t="s">
        <v>471</v>
      </c>
      <c r="D806" s="8" t="s">
        <v>400</v>
      </c>
      <c r="E806" s="45" t="s">
        <v>1774</v>
      </c>
      <c r="F806" s="45" t="s">
        <v>1477</v>
      </c>
      <c r="G806" s="290" t="s">
        <v>1775</v>
      </c>
    </row>
    <row r="807" spans="2:7" ht="25.5" x14ac:dyDescent="0.2">
      <c r="B807" s="282" t="s">
        <v>1475</v>
      </c>
      <c r="C807" s="9" t="s">
        <v>470</v>
      </c>
      <c r="D807" s="8" t="s">
        <v>400</v>
      </c>
      <c r="E807" s="45" t="s">
        <v>1774</v>
      </c>
      <c r="F807" s="45" t="s">
        <v>1479</v>
      </c>
      <c r="G807" s="290" t="s">
        <v>1776</v>
      </c>
    </row>
    <row r="808" spans="2:7" x14ac:dyDescent="0.2">
      <c r="B808" s="399" t="s">
        <v>410</v>
      </c>
      <c r="C808" s="400"/>
      <c r="D808" s="400"/>
      <c r="E808" s="400"/>
      <c r="F808" s="401"/>
      <c r="G808" s="309">
        <v>829.09</v>
      </c>
    </row>
    <row r="809" spans="2:7" ht="25.5" x14ac:dyDescent="0.2">
      <c r="B809" s="311">
        <v>91926</v>
      </c>
      <c r="C809" s="248" t="s">
        <v>548</v>
      </c>
      <c r="D809" s="247" t="s">
        <v>549</v>
      </c>
      <c r="E809" s="392" t="s">
        <v>124</v>
      </c>
      <c r="F809" s="392"/>
      <c r="G809" s="393"/>
    </row>
    <row r="810" spans="2:7" ht="38.25" x14ac:dyDescent="0.2">
      <c r="B810" s="282" t="s">
        <v>1777</v>
      </c>
      <c r="C810" s="9" t="s">
        <v>1778</v>
      </c>
      <c r="D810" s="8" t="s">
        <v>33</v>
      </c>
      <c r="E810" s="45" t="s">
        <v>1254</v>
      </c>
      <c r="F810" s="45" t="s">
        <v>1866</v>
      </c>
      <c r="G810" s="290" t="s">
        <v>2586</v>
      </c>
    </row>
    <row r="811" spans="2:7" ht="25.5" x14ac:dyDescent="0.2">
      <c r="B811" s="282" t="s">
        <v>1779</v>
      </c>
      <c r="C811" s="9" t="s">
        <v>1780</v>
      </c>
      <c r="D811" s="8" t="s">
        <v>117</v>
      </c>
      <c r="E811" s="45" t="s">
        <v>1725</v>
      </c>
      <c r="F811" s="45" t="s">
        <v>2352</v>
      </c>
      <c r="G811" s="290" t="s">
        <v>1535</v>
      </c>
    </row>
    <row r="812" spans="2:7" ht="25.5" x14ac:dyDescent="0.2">
      <c r="B812" s="282" t="s">
        <v>1781</v>
      </c>
      <c r="C812" s="9" t="s">
        <v>453</v>
      </c>
      <c r="D812" s="8" t="s">
        <v>400</v>
      </c>
      <c r="E812" s="45" t="s">
        <v>1248</v>
      </c>
      <c r="F812" s="45" t="s">
        <v>1783</v>
      </c>
      <c r="G812" s="290" t="s">
        <v>1196</v>
      </c>
    </row>
    <row r="813" spans="2:7" x14ac:dyDescent="0.2">
      <c r="B813" s="282" t="s">
        <v>1782</v>
      </c>
      <c r="C813" s="9" t="s">
        <v>452</v>
      </c>
      <c r="D813" s="8" t="s">
        <v>400</v>
      </c>
      <c r="E813" s="45" t="s">
        <v>1248</v>
      </c>
      <c r="F813" s="45" t="s">
        <v>1784</v>
      </c>
      <c r="G813" s="290" t="s">
        <v>990</v>
      </c>
    </row>
    <row r="814" spans="2:7" x14ac:dyDescent="0.2">
      <c r="B814" s="399" t="s">
        <v>410</v>
      </c>
      <c r="C814" s="400"/>
      <c r="D814" s="400"/>
      <c r="E814" s="400"/>
      <c r="F814" s="401"/>
      <c r="G814" s="309">
        <v>3.83</v>
      </c>
    </row>
    <row r="815" spans="2:7" ht="25.5" x14ac:dyDescent="0.2">
      <c r="B815" s="311">
        <v>91928</v>
      </c>
      <c r="C815" s="248" t="s">
        <v>550</v>
      </c>
      <c r="D815" s="247" t="s">
        <v>549</v>
      </c>
      <c r="E815" s="392" t="s">
        <v>125</v>
      </c>
      <c r="F815" s="392"/>
      <c r="G815" s="393"/>
    </row>
    <row r="816" spans="2:7" ht="38.25" x14ac:dyDescent="0.2">
      <c r="B816" s="282" t="s">
        <v>1785</v>
      </c>
      <c r="C816" s="9" t="s">
        <v>1786</v>
      </c>
      <c r="D816" s="8" t="s">
        <v>33</v>
      </c>
      <c r="E816" s="45" t="s">
        <v>1254</v>
      </c>
      <c r="F816" s="45" t="s">
        <v>1789</v>
      </c>
      <c r="G816" s="290" t="s">
        <v>2587</v>
      </c>
    </row>
    <row r="817" spans="2:7" ht="25.5" x14ac:dyDescent="0.2">
      <c r="B817" s="282" t="s">
        <v>1779</v>
      </c>
      <c r="C817" s="9" t="s">
        <v>1780</v>
      </c>
      <c r="D817" s="8" t="s">
        <v>117</v>
      </c>
      <c r="E817" s="45" t="s">
        <v>1725</v>
      </c>
      <c r="F817" s="45" t="s">
        <v>2352</v>
      </c>
      <c r="G817" s="290" t="s">
        <v>1535</v>
      </c>
    </row>
    <row r="818" spans="2:7" ht="25.5" x14ac:dyDescent="0.2">
      <c r="B818" s="282" t="s">
        <v>1781</v>
      </c>
      <c r="C818" s="9" t="s">
        <v>453</v>
      </c>
      <c r="D818" s="8" t="s">
        <v>400</v>
      </c>
      <c r="E818" s="45" t="s">
        <v>1522</v>
      </c>
      <c r="F818" s="45" t="s">
        <v>1783</v>
      </c>
      <c r="G818" s="290" t="s">
        <v>1033</v>
      </c>
    </row>
    <row r="819" spans="2:7" x14ac:dyDescent="0.2">
      <c r="B819" s="282" t="s">
        <v>1782</v>
      </c>
      <c r="C819" s="9" t="s">
        <v>452</v>
      </c>
      <c r="D819" s="8" t="s">
        <v>400</v>
      </c>
      <c r="E819" s="45" t="s">
        <v>1522</v>
      </c>
      <c r="F819" s="45" t="s">
        <v>1784</v>
      </c>
      <c r="G819" s="290" t="s">
        <v>1640</v>
      </c>
    </row>
    <row r="820" spans="2:7" x14ac:dyDescent="0.2">
      <c r="B820" s="399" t="s">
        <v>410</v>
      </c>
      <c r="C820" s="400"/>
      <c r="D820" s="400"/>
      <c r="E820" s="400"/>
      <c r="F820" s="401"/>
      <c r="G820" s="309">
        <v>6.34</v>
      </c>
    </row>
    <row r="821" spans="2:7" ht="25.5" x14ac:dyDescent="0.2">
      <c r="B821" s="311">
        <v>91930</v>
      </c>
      <c r="C821" s="248" t="s">
        <v>551</v>
      </c>
      <c r="D821" s="247" t="s">
        <v>549</v>
      </c>
      <c r="E821" s="392" t="s">
        <v>126</v>
      </c>
      <c r="F821" s="392"/>
      <c r="G821" s="393"/>
    </row>
    <row r="822" spans="2:7" ht="38.25" x14ac:dyDescent="0.2">
      <c r="B822" s="282" t="s">
        <v>1787</v>
      </c>
      <c r="C822" s="9" t="s">
        <v>1788</v>
      </c>
      <c r="D822" s="8" t="s">
        <v>33</v>
      </c>
      <c r="E822" s="45" t="s">
        <v>1254</v>
      </c>
      <c r="F822" s="45" t="s">
        <v>2588</v>
      </c>
      <c r="G822" s="290" t="s">
        <v>2589</v>
      </c>
    </row>
    <row r="823" spans="2:7" ht="25.5" x14ac:dyDescent="0.2">
      <c r="B823" s="282" t="s">
        <v>1779</v>
      </c>
      <c r="C823" s="9" t="s">
        <v>1780</v>
      </c>
      <c r="D823" s="8" t="s">
        <v>117</v>
      </c>
      <c r="E823" s="45" t="s">
        <v>1725</v>
      </c>
      <c r="F823" s="45" t="s">
        <v>2352</v>
      </c>
      <c r="G823" s="290" t="s">
        <v>1535</v>
      </c>
    </row>
    <row r="824" spans="2:7" ht="25.5" x14ac:dyDescent="0.2">
      <c r="B824" s="282" t="s">
        <v>1781</v>
      </c>
      <c r="C824" s="9" t="s">
        <v>453</v>
      </c>
      <c r="D824" s="8" t="s">
        <v>400</v>
      </c>
      <c r="E824" s="45" t="s">
        <v>1706</v>
      </c>
      <c r="F824" s="45" t="s">
        <v>1783</v>
      </c>
      <c r="G824" s="290" t="s">
        <v>1237</v>
      </c>
    </row>
    <row r="825" spans="2:7" x14ac:dyDescent="0.2">
      <c r="B825" s="282" t="s">
        <v>1782</v>
      </c>
      <c r="C825" s="9" t="s">
        <v>452</v>
      </c>
      <c r="D825" s="8" t="s">
        <v>400</v>
      </c>
      <c r="E825" s="45" t="s">
        <v>1706</v>
      </c>
      <c r="F825" s="45" t="s">
        <v>1784</v>
      </c>
      <c r="G825" s="290" t="s">
        <v>1790</v>
      </c>
    </row>
    <row r="826" spans="2:7" x14ac:dyDescent="0.2">
      <c r="B826" s="399" t="s">
        <v>410</v>
      </c>
      <c r="C826" s="400"/>
      <c r="D826" s="400"/>
      <c r="E826" s="400"/>
      <c r="F826" s="401"/>
      <c r="G826" s="309">
        <v>8.7100000000000009</v>
      </c>
    </row>
    <row r="827" spans="2:7" ht="38.25" x14ac:dyDescent="0.2">
      <c r="B827" s="311">
        <v>91933</v>
      </c>
      <c r="C827" s="248" t="s">
        <v>552</v>
      </c>
      <c r="D827" s="247" t="s">
        <v>549</v>
      </c>
      <c r="E827" s="392" t="s">
        <v>127</v>
      </c>
      <c r="F827" s="392"/>
      <c r="G827" s="393"/>
    </row>
    <row r="828" spans="2:7" ht="51" x14ac:dyDescent="0.2">
      <c r="B828" s="282" t="s">
        <v>1791</v>
      </c>
      <c r="C828" s="9" t="s">
        <v>1792</v>
      </c>
      <c r="D828" s="8" t="s">
        <v>33</v>
      </c>
      <c r="E828" s="45" t="s">
        <v>1254</v>
      </c>
      <c r="F828" s="45" t="s">
        <v>2590</v>
      </c>
      <c r="G828" s="290" t="s">
        <v>2591</v>
      </c>
    </row>
    <row r="829" spans="2:7" ht="25.5" x14ac:dyDescent="0.2">
      <c r="B829" s="282" t="s">
        <v>1779</v>
      </c>
      <c r="C829" s="9" t="s">
        <v>1780</v>
      </c>
      <c r="D829" s="8" t="s">
        <v>117</v>
      </c>
      <c r="E829" s="45" t="s">
        <v>1725</v>
      </c>
      <c r="F829" s="45" t="s">
        <v>2352</v>
      </c>
      <c r="G829" s="290" t="s">
        <v>1535</v>
      </c>
    </row>
    <row r="830" spans="2:7" ht="25.5" x14ac:dyDescent="0.2">
      <c r="B830" s="282" t="s">
        <v>1781</v>
      </c>
      <c r="C830" s="9" t="s">
        <v>453</v>
      </c>
      <c r="D830" s="8" t="s">
        <v>400</v>
      </c>
      <c r="E830" s="45" t="s">
        <v>1721</v>
      </c>
      <c r="F830" s="45" t="s">
        <v>1783</v>
      </c>
      <c r="G830" s="290" t="s">
        <v>1298</v>
      </c>
    </row>
    <row r="831" spans="2:7" x14ac:dyDescent="0.2">
      <c r="B831" s="282" t="s">
        <v>1782</v>
      </c>
      <c r="C831" s="9" t="s">
        <v>452</v>
      </c>
      <c r="D831" s="8" t="s">
        <v>400</v>
      </c>
      <c r="E831" s="45" t="s">
        <v>1721</v>
      </c>
      <c r="F831" s="45" t="s">
        <v>1784</v>
      </c>
      <c r="G831" s="290" t="s">
        <v>1445</v>
      </c>
    </row>
    <row r="832" spans="2:7" x14ac:dyDescent="0.2">
      <c r="B832" s="399" t="s">
        <v>410</v>
      </c>
      <c r="C832" s="400"/>
      <c r="D832" s="400"/>
      <c r="E832" s="400"/>
      <c r="F832" s="401"/>
      <c r="G832" s="309">
        <v>15.49</v>
      </c>
    </row>
    <row r="833" spans="2:7" ht="38.25" x14ac:dyDescent="0.2">
      <c r="B833" s="311">
        <v>92982</v>
      </c>
      <c r="C833" s="248" t="s">
        <v>553</v>
      </c>
      <c r="D833" s="247" t="s">
        <v>549</v>
      </c>
      <c r="E833" s="392" t="s">
        <v>128</v>
      </c>
      <c r="F833" s="392"/>
      <c r="G833" s="393"/>
    </row>
    <row r="834" spans="2:7" ht="51" x14ac:dyDescent="0.2">
      <c r="B834" s="282" t="s">
        <v>1793</v>
      </c>
      <c r="C834" s="9" t="s">
        <v>1794</v>
      </c>
      <c r="D834" s="8" t="s">
        <v>33</v>
      </c>
      <c r="E834" s="45" t="s">
        <v>1795</v>
      </c>
      <c r="F834" s="45" t="s">
        <v>2592</v>
      </c>
      <c r="G834" s="290" t="s">
        <v>2593</v>
      </c>
    </row>
    <row r="835" spans="2:7" ht="25.5" x14ac:dyDescent="0.2">
      <c r="B835" s="282" t="s">
        <v>1779</v>
      </c>
      <c r="C835" s="9" t="s">
        <v>1780</v>
      </c>
      <c r="D835" s="8" t="s">
        <v>117</v>
      </c>
      <c r="E835" s="45" t="s">
        <v>1133</v>
      </c>
      <c r="F835" s="45" t="s">
        <v>2352</v>
      </c>
      <c r="G835" s="290" t="s">
        <v>1535</v>
      </c>
    </row>
    <row r="836" spans="2:7" ht="25.5" x14ac:dyDescent="0.2">
      <c r="B836" s="282" t="s">
        <v>1781</v>
      </c>
      <c r="C836" s="9" t="s">
        <v>453</v>
      </c>
      <c r="D836" s="8" t="s">
        <v>400</v>
      </c>
      <c r="E836" s="45" t="s">
        <v>1383</v>
      </c>
      <c r="F836" s="45" t="s">
        <v>1783</v>
      </c>
      <c r="G836" s="290" t="s">
        <v>1384</v>
      </c>
    </row>
    <row r="837" spans="2:7" x14ac:dyDescent="0.2">
      <c r="B837" s="282" t="s">
        <v>1782</v>
      </c>
      <c r="C837" s="9" t="s">
        <v>452</v>
      </c>
      <c r="D837" s="8" t="s">
        <v>400</v>
      </c>
      <c r="E837" s="45" t="s">
        <v>1383</v>
      </c>
      <c r="F837" s="45" t="s">
        <v>1784</v>
      </c>
      <c r="G837" s="290" t="s">
        <v>1796</v>
      </c>
    </row>
    <row r="838" spans="2:7" x14ac:dyDescent="0.2">
      <c r="B838" s="399" t="s">
        <v>410</v>
      </c>
      <c r="C838" s="400"/>
      <c r="D838" s="400"/>
      <c r="E838" s="400"/>
      <c r="F838" s="401"/>
      <c r="G838" s="309">
        <v>17.13</v>
      </c>
    </row>
    <row r="839" spans="2:7" ht="25.5" x14ac:dyDescent="0.2">
      <c r="B839" s="312">
        <v>97585</v>
      </c>
      <c r="C839" s="74" t="s">
        <v>554</v>
      </c>
      <c r="D839" s="232" t="s">
        <v>117</v>
      </c>
      <c r="E839" s="392" t="s">
        <v>129</v>
      </c>
      <c r="F839" s="392"/>
      <c r="G839" s="393"/>
    </row>
    <row r="840" spans="2:7" ht="38.25" x14ac:dyDescent="0.2">
      <c r="B840" s="282" t="s">
        <v>1797</v>
      </c>
      <c r="C840" s="9" t="s">
        <v>1798</v>
      </c>
      <c r="D840" s="8" t="s">
        <v>117</v>
      </c>
      <c r="E840" s="45" t="s">
        <v>407</v>
      </c>
      <c r="F840" s="45" t="s">
        <v>2594</v>
      </c>
      <c r="G840" s="290" t="s">
        <v>2594</v>
      </c>
    </row>
    <row r="841" spans="2:7" ht="25.5" x14ac:dyDescent="0.2">
      <c r="B841" s="282" t="s">
        <v>1781</v>
      </c>
      <c r="C841" s="9" t="s">
        <v>453</v>
      </c>
      <c r="D841" s="8" t="s">
        <v>400</v>
      </c>
      <c r="E841" s="45" t="s">
        <v>1799</v>
      </c>
      <c r="F841" s="45" t="s">
        <v>1783</v>
      </c>
      <c r="G841" s="290" t="s">
        <v>1800</v>
      </c>
    </row>
    <row r="842" spans="2:7" x14ac:dyDescent="0.2">
      <c r="B842" s="282" t="s">
        <v>1782</v>
      </c>
      <c r="C842" s="9" t="s">
        <v>452</v>
      </c>
      <c r="D842" s="8" t="s">
        <v>400</v>
      </c>
      <c r="E842" s="45" t="s">
        <v>1801</v>
      </c>
      <c r="F842" s="45" t="s">
        <v>1784</v>
      </c>
      <c r="G842" s="290" t="s">
        <v>1802</v>
      </c>
    </row>
    <row r="843" spans="2:7" x14ac:dyDescent="0.2">
      <c r="B843" s="399" t="s">
        <v>410</v>
      </c>
      <c r="C843" s="400"/>
      <c r="D843" s="400"/>
      <c r="E843" s="400"/>
      <c r="F843" s="401"/>
      <c r="G843" s="309">
        <v>82.52</v>
      </c>
    </row>
    <row r="844" spans="2:7" ht="25.5" x14ac:dyDescent="0.2">
      <c r="B844" s="312">
        <v>97586</v>
      </c>
      <c r="C844" s="74" t="s">
        <v>555</v>
      </c>
      <c r="D844" s="232" t="s">
        <v>117</v>
      </c>
      <c r="E844" s="392" t="s">
        <v>599</v>
      </c>
      <c r="F844" s="392"/>
      <c r="G844" s="393"/>
    </row>
    <row r="845" spans="2:7" ht="38.25" x14ac:dyDescent="0.2">
      <c r="B845" s="282" t="s">
        <v>1803</v>
      </c>
      <c r="C845" s="9" t="s">
        <v>1804</v>
      </c>
      <c r="D845" s="8" t="s">
        <v>117</v>
      </c>
      <c r="E845" s="45" t="s">
        <v>407</v>
      </c>
      <c r="F845" s="45" t="s">
        <v>2595</v>
      </c>
      <c r="G845" s="290" t="s">
        <v>2595</v>
      </c>
    </row>
    <row r="846" spans="2:7" ht="25.5" x14ac:dyDescent="0.2">
      <c r="B846" s="282" t="s">
        <v>1781</v>
      </c>
      <c r="C846" s="9" t="s">
        <v>453</v>
      </c>
      <c r="D846" s="8" t="s">
        <v>400</v>
      </c>
      <c r="E846" s="45" t="s">
        <v>1799</v>
      </c>
      <c r="F846" s="45" t="s">
        <v>1783</v>
      </c>
      <c r="G846" s="290" t="s">
        <v>1800</v>
      </c>
    </row>
    <row r="847" spans="2:7" x14ac:dyDescent="0.2">
      <c r="B847" s="282" t="s">
        <v>1782</v>
      </c>
      <c r="C847" s="9" t="s">
        <v>452</v>
      </c>
      <c r="D847" s="8" t="s">
        <v>400</v>
      </c>
      <c r="E847" s="45" t="s">
        <v>1801</v>
      </c>
      <c r="F847" s="45" t="s">
        <v>1784</v>
      </c>
      <c r="G847" s="290" t="s">
        <v>1802</v>
      </c>
    </row>
    <row r="848" spans="2:7" x14ac:dyDescent="0.2">
      <c r="B848" s="399" t="s">
        <v>410</v>
      </c>
      <c r="C848" s="400"/>
      <c r="D848" s="400"/>
      <c r="E848" s="400"/>
      <c r="F848" s="401"/>
      <c r="G848" s="309">
        <v>111.9</v>
      </c>
    </row>
    <row r="849" spans="2:7" ht="25.5" x14ac:dyDescent="0.2">
      <c r="B849" s="312" t="s">
        <v>778</v>
      </c>
      <c r="C849" s="74" t="s">
        <v>557</v>
      </c>
      <c r="D849" s="232" t="s">
        <v>117</v>
      </c>
      <c r="E849" s="392" t="s">
        <v>600</v>
      </c>
      <c r="F849" s="392"/>
      <c r="G849" s="393"/>
    </row>
    <row r="850" spans="2:7" ht="25.5" x14ac:dyDescent="0.2">
      <c r="B850" s="313" t="s">
        <v>778</v>
      </c>
      <c r="C850" s="11" t="s">
        <v>557</v>
      </c>
      <c r="D850" s="8" t="s">
        <v>117</v>
      </c>
      <c r="E850" s="45" t="s">
        <v>407</v>
      </c>
      <c r="F850" s="45">
        <v>919.77</v>
      </c>
      <c r="G850" s="290">
        <v>919.77</v>
      </c>
    </row>
    <row r="851" spans="2:7" x14ac:dyDescent="0.2">
      <c r="B851" s="399" t="s">
        <v>410</v>
      </c>
      <c r="C851" s="400"/>
      <c r="D851" s="400"/>
      <c r="E851" s="400"/>
      <c r="F851" s="401"/>
      <c r="G851" s="309">
        <v>919.77</v>
      </c>
    </row>
    <row r="852" spans="2:7" ht="25.5" x14ac:dyDescent="0.2">
      <c r="B852" s="312">
        <v>101666</v>
      </c>
      <c r="C852" s="74" t="s">
        <v>558</v>
      </c>
      <c r="D852" s="232" t="s">
        <v>117</v>
      </c>
      <c r="E852" s="392" t="s">
        <v>601</v>
      </c>
      <c r="F852" s="392"/>
      <c r="G852" s="393"/>
    </row>
    <row r="853" spans="2:7" ht="25.5" x14ac:dyDescent="0.2">
      <c r="B853" s="282" t="s">
        <v>1805</v>
      </c>
      <c r="C853" s="9" t="s">
        <v>1806</v>
      </c>
      <c r="D853" s="8" t="s">
        <v>117</v>
      </c>
      <c r="E853" s="45" t="s">
        <v>407</v>
      </c>
      <c r="F853" s="45" t="s">
        <v>2596</v>
      </c>
      <c r="G853" s="290" t="s">
        <v>2596</v>
      </c>
    </row>
    <row r="854" spans="2:7" ht="63.75" x14ac:dyDescent="0.2">
      <c r="B854" s="282" t="s">
        <v>1807</v>
      </c>
      <c r="C854" s="9" t="s">
        <v>1808</v>
      </c>
      <c r="D854" s="8" t="s">
        <v>117</v>
      </c>
      <c r="E854" s="45" t="s">
        <v>407</v>
      </c>
      <c r="F854" s="45" t="s">
        <v>2597</v>
      </c>
      <c r="G854" s="290" t="s">
        <v>2597</v>
      </c>
    </row>
    <row r="855" spans="2:7" ht="25.5" x14ac:dyDescent="0.2">
      <c r="B855" s="282" t="s">
        <v>1809</v>
      </c>
      <c r="C855" s="9" t="s">
        <v>1810</v>
      </c>
      <c r="D855" s="8" t="s">
        <v>117</v>
      </c>
      <c r="E855" s="45" t="s">
        <v>407</v>
      </c>
      <c r="F855" s="45" t="s">
        <v>2598</v>
      </c>
      <c r="G855" s="290" t="s">
        <v>2598</v>
      </c>
    </row>
    <row r="856" spans="2:7" ht="25.5" x14ac:dyDescent="0.2">
      <c r="B856" s="282" t="s">
        <v>1779</v>
      </c>
      <c r="C856" s="9" t="s">
        <v>1780</v>
      </c>
      <c r="D856" s="8" t="s">
        <v>117</v>
      </c>
      <c r="E856" s="45" t="s">
        <v>1811</v>
      </c>
      <c r="F856" s="45" t="s">
        <v>2352</v>
      </c>
      <c r="G856" s="290" t="s">
        <v>1370</v>
      </c>
    </row>
    <row r="857" spans="2:7" ht="25.5" x14ac:dyDescent="0.2">
      <c r="B857" s="282" t="s">
        <v>1781</v>
      </c>
      <c r="C857" s="9" t="s">
        <v>453</v>
      </c>
      <c r="D857" s="8" t="s">
        <v>400</v>
      </c>
      <c r="E857" s="45" t="s">
        <v>1812</v>
      </c>
      <c r="F857" s="45" t="s">
        <v>1783</v>
      </c>
      <c r="G857" s="290" t="s">
        <v>1813</v>
      </c>
    </row>
    <row r="858" spans="2:7" x14ac:dyDescent="0.2">
      <c r="B858" s="282" t="s">
        <v>1782</v>
      </c>
      <c r="C858" s="9" t="s">
        <v>452</v>
      </c>
      <c r="D858" s="8" t="s">
        <v>400</v>
      </c>
      <c r="E858" s="45" t="s">
        <v>1812</v>
      </c>
      <c r="F858" s="45" t="s">
        <v>1784</v>
      </c>
      <c r="G858" s="290" t="s">
        <v>1814</v>
      </c>
    </row>
    <row r="859" spans="2:7" x14ac:dyDescent="0.2">
      <c r="B859" s="399" t="s">
        <v>410</v>
      </c>
      <c r="C859" s="400"/>
      <c r="D859" s="400"/>
      <c r="E859" s="400"/>
      <c r="F859" s="401"/>
      <c r="G859" s="309">
        <v>293.45999999999998</v>
      </c>
    </row>
    <row r="860" spans="2:7" ht="38.25" x14ac:dyDescent="0.2">
      <c r="B860" s="312">
        <v>91953</v>
      </c>
      <c r="C860" s="74" t="s">
        <v>559</v>
      </c>
      <c r="D860" s="232" t="s">
        <v>117</v>
      </c>
      <c r="E860" s="392" t="s">
        <v>602</v>
      </c>
      <c r="F860" s="392"/>
      <c r="G860" s="393"/>
    </row>
    <row r="861" spans="2:7" ht="38.25" x14ac:dyDescent="0.2">
      <c r="B861" s="282" t="s">
        <v>1815</v>
      </c>
      <c r="C861" s="96" t="s">
        <v>1816</v>
      </c>
      <c r="D861" s="8" t="s">
        <v>117</v>
      </c>
      <c r="E861" s="45" t="s">
        <v>407</v>
      </c>
      <c r="F861" s="45" t="s">
        <v>2599</v>
      </c>
      <c r="G861" s="290" t="s">
        <v>2599</v>
      </c>
    </row>
    <row r="862" spans="2:7" ht="38.25" x14ac:dyDescent="0.2">
      <c r="B862" s="282" t="s">
        <v>1817</v>
      </c>
      <c r="C862" s="96" t="s">
        <v>1818</v>
      </c>
      <c r="D862" s="8" t="s">
        <v>117</v>
      </c>
      <c r="E862" s="45" t="s">
        <v>407</v>
      </c>
      <c r="F862" s="45" t="s">
        <v>2600</v>
      </c>
      <c r="G862" s="290" t="s">
        <v>2600</v>
      </c>
    </row>
    <row r="863" spans="2:7" x14ac:dyDescent="0.2">
      <c r="B863" s="399" t="s">
        <v>410</v>
      </c>
      <c r="C863" s="400"/>
      <c r="D863" s="400"/>
      <c r="E863" s="400"/>
      <c r="F863" s="401"/>
      <c r="G863" s="309">
        <v>21.41</v>
      </c>
    </row>
    <row r="864" spans="2:7" ht="38.25" x14ac:dyDescent="0.2">
      <c r="B864" s="312">
        <v>91959</v>
      </c>
      <c r="C864" s="74" t="s">
        <v>560</v>
      </c>
      <c r="D864" s="232" t="s">
        <v>117</v>
      </c>
      <c r="E864" s="392" t="s">
        <v>603</v>
      </c>
      <c r="F864" s="392"/>
      <c r="G864" s="393"/>
    </row>
    <row r="865" spans="2:7" ht="38.25" x14ac:dyDescent="0.2">
      <c r="B865" s="282" t="s">
        <v>1815</v>
      </c>
      <c r="C865" s="9" t="s">
        <v>1816</v>
      </c>
      <c r="D865" s="8" t="s">
        <v>117</v>
      </c>
      <c r="E865" s="45" t="s">
        <v>407</v>
      </c>
      <c r="F865" s="45" t="s">
        <v>2599</v>
      </c>
      <c r="G865" s="290" t="s">
        <v>2599</v>
      </c>
    </row>
    <row r="866" spans="2:7" ht="38.25" x14ac:dyDescent="0.2">
      <c r="B866" s="282" t="s">
        <v>1819</v>
      </c>
      <c r="C866" s="9" t="s">
        <v>1820</v>
      </c>
      <c r="D866" s="8" t="s">
        <v>117</v>
      </c>
      <c r="E866" s="45" t="s">
        <v>407</v>
      </c>
      <c r="F866" s="45" t="s">
        <v>2601</v>
      </c>
      <c r="G866" s="290" t="s">
        <v>2601</v>
      </c>
    </row>
    <row r="867" spans="2:7" x14ac:dyDescent="0.2">
      <c r="B867" s="399" t="s">
        <v>410</v>
      </c>
      <c r="C867" s="400"/>
      <c r="D867" s="400"/>
      <c r="E867" s="400"/>
      <c r="F867" s="401"/>
      <c r="G867" s="309">
        <v>33.909999999999997</v>
      </c>
    </row>
    <row r="868" spans="2:7" ht="25.5" x14ac:dyDescent="0.2">
      <c r="B868" s="312">
        <v>92008</v>
      </c>
      <c r="C868" s="74" t="s">
        <v>561</v>
      </c>
      <c r="D868" s="232" t="s">
        <v>117</v>
      </c>
      <c r="E868" s="392" t="s">
        <v>604</v>
      </c>
      <c r="F868" s="392"/>
      <c r="G868" s="393"/>
    </row>
    <row r="869" spans="2:7" ht="38.25" x14ac:dyDescent="0.2">
      <c r="B869" s="282" t="s">
        <v>1815</v>
      </c>
      <c r="C869" s="9" t="s">
        <v>1816</v>
      </c>
      <c r="D869" s="8" t="s">
        <v>117</v>
      </c>
      <c r="E869" s="45" t="s">
        <v>407</v>
      </c>
      <c r="F869" s="45" t="s">
        <v>2599</v>
      </c>
      <c r="G869" s="290" t="s">
        <v>2599</v>
      </c>
    </row>
    <row r="870" spans="2:7" ht="38.25" x14ac:dyDescent="0.2">
      <c r="B870" s="282" t="s">
        <v>1821</v>
      </c>
      <c r="C870" s="9" t="s">
        <v>1822</v>
      </c>
      <c r="D870" s="8" t="s">
        <v>117</v>
      </c>
      <c r="E870" s="45" t="s">
        <v>407</v>
      </c>
      <c r="F870" s="45" t="s">
        <v>2602</v>
      </c>
      <c r="G870" s="290" t="s">
        <v>2602</v>
      </c>
    </row>
    <row r="871" spans="2:7" x14ac:dyDescent="0.2">
      <c r="B871" s="399" t="s">
        <v>410</v>
      </c>
      <c r="C871" s="400"/>
      <c r="D871" s="400"/>
      <c r="E871" s="400"/>
      <c r="F871" s="401"/>
      <c r="G871" s="309">
        <v>36.36</v>
      </c>
    </row>
    <row r="872" spans="2:7" ht="25.5" x14ac:dyDescent="0.2">
      <c r="B872" s="312">
        <v>92005</v>
      </c>
      <c r="C872" s="74" t="s">
        <v>562</v>
      </c>
      <c r="D872" s="232" t="s">
        <v>117</v>
      </c>
      <c r="E872" s="392" t="s">
        <v>605</v>
      </c>
      <c r="F872" s="392"/>
      <c r="G872" s="393"/>
    </row>
    <row r="873" spans="2:7" ht="38.25" x14ac:dyDescent="0.2">
      <c r="B873" s="282" t="s">
        <v>1815</v>
      </c>
      <c r="C873" s="9" t="s">
        <v>1816</v>
      </c>
      <c r="D873" s="8" t="s">
        <v>117</v>
      </c>
      <c r="E873" s="45" t="s">
        <v>407</v>
      </c>
      <c r="F873" s="45" t="s">
        <v>2599</v>
      </c>
      <c r="G873" s="290" t="s">
        <v>2599</v>
      </c>
    </row>
    <row r="874" spans="2:7" ht="38.25" x14ac:dyDescent="0.2">
      <c r="B874" s="282" t="s">
        <v>1823</v>
      </c>
      <c r="C874" s="9" t="s">
        <v>1824</v>
      </c>
      <c r="D874" s="8" t="s">
        <v>117</v>
      </c>
      <c r="E874" s="45" t="s">
        <v>407</v>
      </c>
      <c r="F874" s="45" t="s">
        <v>2603</v>
      </c>
      <c r="G874" s="290" t="s">
        <v>2603</v>
      </c>
    </row>
    <row r="875" spans="2:7" x14ac:dyDescent="0.2">
      <c r="B875" s="399" t="s">
        <v>410</v>
      </c>
      <c r="C875" s="400"/>
      <c r="D875" s="400"/>
      <c r="E875" s="400"/>
      <c r="F875" s="401"/>
      <c r="G875" s="309">
        <v>45.84</v>
      </c>
    </row>
    <row r="876" spans="2:7" ht="25.5" x14ac:dyDescent="0.2">
      <c r="B876" s="312">
        <v>91992</v>
      </c>
      <c r="C876" s="74" t="s">
        <v>563</v>
      </c>
      <c r="D876" s="232" t="s">
        <v>117</v>
      </c>
      <c r="E876" s="392" t="s">
        <v>606</v>
      </c>
      <c r="F876" s="392"/>
      <c r="G876" s="393"/>
    </row>
    <row r="877" spans="2:7" ht="38.25" x14ac:dyDescent="0.2">
      <c r="B877" s="282" t="s">
        <v>1815</v>
      </c>
      <c r="C877" s="9" t="s">
        <v>1816</v>
      </c>
      <c r="D877" s="8" t="s">
        <v>117</v>
      </c>
      <c r="E877" s="45" t="s">
        <v>407</v>
      </c>
      <c r="F877" s="45" t="s">
        <v>2599</v>
      </c>
      <c r="G877" s="290" t="s">
        <v>2599</v>
      </c>
    </row>
    <row r="878" spans="2:7" ht="38.25" x14ac:dyDescent="0.2">
      <c r="B878" s="282" t="s">
        <v>1825</v>
      </c>
      <c r="C878" s="9" t="s">
        <v>1826</v>
      </c>
      <c r="D878" s="8" t="s">
        <v>117</v>
      </c>
      <c r="E878" s="45" t="s">
        <v>407</v>
      </c>
      <c r="F878" s="45" t="s">
        <v>2604</v>
      </c>
      <c r="G878" s="290" t="s">
        <v>2604</v>
      </c>
    </row>
    <row r="879" spans="2:7" x14ac:dyDescent="0.2">
      <c r="B879" s="399" t="s">
        <v>410</v>
      </c>
      <c r="C879" s="400"/>
      <c r="D879" s="400"/>
      <c r="E879" s="400"/>
      <c r="F879" s="401"/>
      <c r="G879" s="309">
        <v>32.49</v>
      </c>
    </row>
    <row r="880" spans="2:7" ht="25.5" x14ac:dyDescent="0.2">
      <c r="B880" s="312" t="s">
        <v>779</v>
      </c>
      <c r="C880" s="74" t="s">
        <v>564</v>
      </c>
      <c r="D880" s="250" t="s">
        <v>549</v>
      </c>
      <c r="E880" s="392" t="s">
        <v>607</v>
      </c>
      <c r="F880" s="392"/>
      <c r="G880" s="393"/>
    </row>
    <row r="881" spans="2:7" ht="25.5" x14ac:dyDescent="0.2">
      <c r="B881" s="314" t="s">
        <v>779</v>
      </c>
      <c r="C881" s="103" t="s">
        <v>564</v>
      </c>
      <c r="D881" s="104" t="s">
        <v>549</v>
      </c>
      <c r="E881" s="45" t="s">
        <v>407</v>
      </c>
      <c r="F881" s="45">
        <v>8.59</v>
      </c>
      <c r="G881" s="290">
        <v>8.59</v>
      </c>
    </row>
    <row r="882" spans="2:7" x14ac:dyDescent="0.2">
      <c r="B882" s="399" t="s">
        <v>410</v>
      </c>
      <c r="C882" s="400"/>
      <c r="D882" s="400"/>
      <c r="E882" s="400"/>
      <c r="F882" s="401"/>
      <c r="G882" s="309">
        <v>8.59</v>
      </c>
    </row>
    <row r="883" spans="2:7" x14ac:dyDescent="0.2">
      <c r="B883" s="312">
        <v>91936</v>
      </c>
      <c r="C883" s="74" t="s">
        <v>565</v>
      </c>
      <c r="D883" s="232" t="s">
        <v>117</v>
      </c>
      <c r="E883" s="392" t="s">
        <v>608</v>
      </c>
      <c r="F883" s="392"/>
      <c r="G883" s="393"/>
    </row>
    <row r="884" spans="2:7" ht="25.5" x14ac:dyDescent="0.2">
      <c r="B884" s="282" t="s">
        <v>1827</v>
      </c>
      <c r="C884" s="9" t="s">
        <v>1828</v>
      </c>
      <c r="D884" s="8" t="s">
        <v>117</v>
      </c>
      <c r="E884" s="45" t="s">
        <v>407</v>
      </c>
      <c r="F884" s="45" t="s">
        <v>2605</v>
      </c>
      <c r="G884" s="290" t="s">
        <v>2605</v>
      </c>
    </row>
    <row r="885" spans="2:7" ht="25.5" x14ac:dyDescent="0.2">
      <c r="B885" s="282" t="s">
        <v>1781</v>
      </c>
      <c r="C885" s="9" t="s">
        <v>453</v>
      </c>
      <c r="D885" s="8" t="s">
        <v>400</v>
      </c>
      <c r="E885" s="45" t="s">
        <v>1829</v>
      </c>
      <c r="F885" s="45" t="s">
        <v>1783</v>
      </c>
      <c r="G885" s="290" t="s">
        <v>1830</v>
      </c>
    </row>
    <row r="886" spans="2:7" x14ac:dyDescent="0.2">
      <c r="B886" s="282" t="s">
        <v>1782</v>
      </c>
      <c r="C886" s="9" t="s">
        <v>452</v>
      </c>
      <c r="D886" s="8" t="s">
        <v>400</v>
      </c>
      <c r="E886" s="45" t="s">
        <v>1829</v>
      </c>
      <c r="F886" s="45" t="s">
        <v>1784</v>
      </c>
      <c r="G886" s="290" t="s">
        <v>1831</v>
      </c>
    </row>
    <row r="887" spans="2:7" x14ac:dyDescent="0.2">
      <c r="B887" s="399" t="s">
        <v>410</v>
      </c>
      <c r="C887" s="400"/>
      <c r="D887" s="400"/>
      <c r="E887" s="400"/>
      <c r="F887" s="401"/>
      <c r="G887" s="309">
        <v>10.45</v>
      </c>
    </row>
    <row r="888" spans="2:7" x14ac:dyDescent="0.2">
      <c r="B888" s="312">
        <v>91940</v>
      </c>
      <c r="C888" s="74" t="s">
        <v>566</v>
      </c>
      <c r="D888" s="232" t="s">
        <v>117</v>
      </c>
      <c r="E888" s="392" t="s">
        <v>609</v>
      </c>
      <c r="F888" s="392"/>
      <c r="G888" s="393"/>
    </row>
    <row r="889" spans="2:7" ht="25.5" x14ac:dyDescent="0.2">
      <c r="B889" s="282" t="s">
        <v>1832</v>
      </c>
      <c r="C889" s="9" t="s">
        <v>1833</v>
      </c>
      <c r="D889" s="8" t="s">
        <v>117</v>
      </c>
      <c r="E889" s="45" t="s">
        <v>407</v>
      </c>
      <c r="F889" s="45" t="s">
        <v>1497</v>
      </c>
      <c r="G889" s="290" t="s">
        <v>1497</v>
      </c>
    </row>
    <row r="890" spans="2:7" ht="25.5" x14ac:dyDescent="0.2">
      <c r="B890" s="282" t="s">
        <v>1781</v>
      </c>
      <c r="C890" s="9" t="s">
        <v>453</v>
      </c>
      <c r="D890" s="8" t="s">
        <v>400</v>
      </c>
      <c r="E890" s="45" t="s">
        <v>1042</v>
      </c>
      <c r="F890" s="45" t="s">
        <v>1783</v>
      </c>
      <c r="G890" s="290" t="s">
        <v>1836</v>
      </c>
    </row>
    <row r="891" spans="2:7" x14ac:dyDescent="0.2">
      <c r="B891" s="282" t="s">
        <v>1782</v>
      </c>
      <c r="C891" s="9" t="s">
        <v>452</v>
      </c>
      <c r="D891" s="8" t="s">
        <v>400</v>
      </c>
      <c r="E891" s="45" t="s">
        <v>1042</v>
      </c>
      <c r="F891" s="45" t="s">
        <v>1784</v>
      </c>
      <c r="G891" s="290" t="s">
        <v>1837</v>
      </c>
    </row>
    <row r="892" spans="2:7" ht="38.25" x14ac:dyDescent="0.2">
      <c r="B892" s="282" t="s">
        <v>1834</v>
      </c>
      <c r="C892" s="9" t="s">
        <v>1835</v>
      </c>
      <c r="D892" s="8" t="s">
        <v>46</v>
      </c>
      <c r="E892" s="45" t="s">
        <v>1449</v>
      </c>
      <c r="F892" s="45" t="s">
        <v>2606</v>
      </c>
      <c r="G892" s="290" t="s">
        <v>1165</v>
      </c>
    </row>
    <row r="893" spans="2:7" x14ac:dyDescent="0.2">
      <c r="B893" s="399" t="s">
        <v>410</v>
      </c>
      <c r="C893" s="400"/>
      <c r="D893" s="400"/>
      <c r="E893" s="400"/>
      <c r="F893" s="401"/>
      <c r="G893" s="309">
        <v>11.86</v>
      </c>
    </row>
    <row r="894" spans="2:7" x14ac:dyDescent="0.2">
      <c r="B894" s="312">
        <v>91941</v>
      </c>
      <c r="C894" s="74" t="s">
        <v>567</v>
      </c>
      <c r="D894" s="232" t="s">
        <v>117</v>
      </c>
      <c r="E894" s="392" t="s">
        <v>610</v>
      </c>
      <c r="F894" s="392"/>
      <c r="G894" s="393"/>
    </row>
    <row r="895" spans="2:7" ht="25.5" x14ac:dyDescent="0.2">
      <c r="B895" s="282" t="s">
        <v>1832</v>
      </c>
      <c r="C895" s="9" t="s">
        <v>1833</v>
      </c>
      <c r="D895" s="8" t="s">
        <v>117</v>
      </c>
      <c r="E895" s="45" t="s">
        <v>407</v>
      </c>
      <c r="F895" s="45" t="s">
        <v>1497</v>
      </c>
      <c r="G895" s="290" t="s">
        <v>1497</v>
      </c>
    </row>
    <row r="896" spans="2:7" ht="25.5" x14ac:dyDescent="0.2">
      <c r="B896" s="282" t="s">
        <v>1781</v>
      </c>
      <c r="C896" s="9" t="s">
        <v>453</v>
      </c>
      <c r="D896" s="8" t="s">
        <v>400</v>
      </c>
      <c r="E896" s="45" t="s">
        <v>1839</v>
      </c>
      <c r="F896" s="45" t="s">
        <v>1783</v>
      </c>
      <c r="G896" s="290" t="s">
        <v>1840</v>
      </c>
    </row>
    <row r="897" spans="2:7" x14ac:dyDescent="0.2">
      <c r="B897" s="282" t="s">
        <v>1782</v>
      </c>
      <c r="C897" s="9" t="s">
        <v>452</v>
      </c>
      <c r="D897" s="8" t="s">
        <v>400</v>
      </c>
      <c r="E897" s="45" t="s">
        <v>1839</v>
      </c>
      <c r="F897" s="45" t="s">
        <v>1784</v>
      </c>
      <c r="G897" s="290" t="s">
        <v>1841</v>
      </c>
    </row>
    <row r="898" spans="2:7" ht="38.25" x14ac:dyDescent="0.2">
      <c r="B898" s="282" t="s">
        <v>1834</v>
      </c>
      <c r="C898" s="9" t="s">
        <v>1835</v>
      </c>
      <c r="D898" s="8" t="s">
        <v>46</v>
      </c>
      <c r="E898" s="45" t="s">
        <v>1449</v>
      </c>
      <c r="F898" s="45" t="s">
        <v>2606</v>
      </c>
      <c r="G898" s="290" t="s">
        <v>1165</v>
      </c>
    </row>
    <row r="899" spans="2:7" x14ac:dyDescent="0.2">
      <c r="B899" s="399" t="s">
        <v>410</v>
      </c>
      <c r="C899" s="400"/>
      <c r="D899" s="400"/>
      <c r="E899" s="400"/>
      <c r="F899" s="401"/>
      <c r="G899" s="309">
        <v>8.02</v>
      </c>
    </row>
    <row r="900" spans="2:7" ht="25.5" x14ac:dyDescent="0.2">
      <c r="B900" s="312">
        <v>91939</v>
      </c>
      <c r="C900" s="74" t="s">
        <v>568</v>
      </c>
      <c r="D900" s="232" t="s">
        <v>117</v>
      </c>
      <c r="E900" s="392" t="s">
        <v>611</v>
      </c>
      <c r="F900" s="392"/>
      <c r="G900" s="393"/>
    </row>
    <row r="901" spans="2:7" ht="25.5" x14ac:dyDescent="0.2">
      <c r="B901" s="282" t="s">
        <v>1832</v>
      </c>
      <c r="C901" s="9" t="s">
        <v>1833</v>
      </c>
      <c r="D901" s="8" t="s">
        <v>117</v>
      </c>
      <c r="E901" s="45" t="s">
        <v>407</v>
      </c>
      <c r="F901" s="45" t="s">
        <v>1497</v>
      </c>
      <c r="G901" s="290" t="s">
        <v>1497</v>
      </c>
    </row>
    <row r="902" spans="2:7" ht="25.5" x14ac:dyDescent="0.2">
      <c r="B902" s="282" t="s">
        <v>1781</v>
      </c>
      <c r="C902" s="9" t="s">
        <v>453</v>
      </c>
      <c r="D902" s="8" t="s">
        <v>400</v>
      </c>
      <c r="E902" s="45" t="s">
        <v>1842</v>
      </c>
      <c r="F902" s="45" t="s">
        <v>1783</v>
      </c>
      <c r="G902" s="290" t="s">
        <v>1843</v>
      </c>
    </row>
    <row r="903" spans="2:7" x14ac:dyDescent="0.2">
      <c r="B903" s="282" t="s">
        <v>1782</v>
      </c>
      <c r="C903" s="9" t="s">
        <v>452</v>
      </c>
      <c r="D903" s="8" t="s">
        <v>400</v>
      </c>
      <c r="E903" s="45" t="s">
        <v>1842</v>
      </c>
      <c r="F903" s="45" t="s">
        <v>1784</v>
      </c>
      <c r="G903" s="290" t="s">
        <v>1844</v>
      </c>
    </row>
    <row r="904" spans="2:7" ht="38.25" x14ac:dyDescent="0.2">
      <c r="B904" s="282" t="s">
        <v>1834</v>
      </c>
      <c r="C904" s="9" t="s">
        <v>1835</v>
      </c>
      <c r="D904" s="8" t="s">
        <v>46</v>
      </c>
      <c r="E904" s="45" t="s">
        <v>1449</v>
      </c>
      <c r="F904" s="45" t="s">
        <v>2606</v>
      </c>
      <c r="G904" s="290" t="s">
        <v>1165</v>
      </c>
    </row>
    <row r="905" spans="2:7" x14ac:dyDescent="0.2">
      <c r="B905" s="399" t="s">
        <v>410</v>
      </c>
      <c r="C905" s="400"/>
      <c r="D905" s="400"/>
      <c r="E905" s="400"/>
      <c r="F905" s="401"/>
      <c r="G905" s="309">
        <v>22.11</v>
      </c>
    </row>
    <row r="906" spans="2:7" ht="38.25" x14ac:dyDescent="0.2">
      <c r="B906" s="312">
        <v>91854</v>
      </c>
      <c r="C906" s="74" t="s">
        <v>569</v>
      </c>
      <c r="D906" s="250" t="s">
        <v>549</v>
      </c>
      <c r="E906" s="392" t="s">
        <v>612</v>
      </c>
      <c r="F906" s="392"/>
      <c r="G906" s="393"/>
    </row>
    <row r="907" spans="2:7" ht="25.5" x14ac:dyDescent="0.2">
      <c r="B907" s="282" t="s">
        <v>1845</v>
      </c>
      <c r="C907" s="9" t="s">
        <v>1846</v>
      </c>
      <c r="D907" s="8" t="s">
        <v>33</v>
      </c>
      <c r="E907" s="45" t="s">
        <v>1847</v>
      </c>
      <c r="F907" s="45" t="s">
        <v>1445</v>
      </c>
      <c r="G907" s="290" t="s">
        <v>1289</v>
      </c>
    </row>
    <row r="908" spans="2:7" ht="25.5" x14ac:dyDescent="0.2">
      <c r="B908" s="282" t="s">
        <v>1781</v>
      </c>
      <c r="C908" s="9" t="s">
        <v>453</v>
      </c>
      <c r="D908" s="8" t="s">
        <v>400</v>
      </c>
      <c r="E908" s="45" t="s">
        <v>1848</v>
      </c>
      <c r="F908" s="45" t="s">
        <v>1783</v>
      </c>
      <c r="G908" s="290" t="s">
        <v>1849</v>
      </c>
    </row>
    <row r="909" spans="2:7" x14ac:dyDescent="0.2">
      <c r="B909" s="282" t="s">
        <v>1782</v>
      </c>
      <c r="C909" s="9" t="s">
        <v>452</v>
      </c>
      <c r="D909" s="8" t="s">
        <v>400</v>
      </c>
      <c r="E909" s="45" t="s">
        <v>1848</v>
      </c>
      <c r="F909" s="45" t="s">
        <v>1784</v>
      </c>
      <c r="G909" s="290" t="s">
        <v>1850</v>
      </c>
    </row>
    <row r="910" spans="2:7" x14ac:dyDescent="0.2">
      <c r="B910" s="399" t="s">
        <v>410</v>
      </c>
      <c r="C910" s="400"/>
      <c r="D910" s="400"/>
      <c r="E910" s="400"/>
      <c r="F910" s="401"/>
      <c r="G910" s="309">
        <v>7.06</v>
      </c>
    </row>
    <row r="911" spans="2:7" ht="38.25" x14ac:dyDescent="0.2">
      <c r="B911" s="312">
        <v>91864</v>
      </c>
      <c r="C911" s="74" t="s">
        <v>570</v>
      </c>
      <c r="D911" s="250" t="s">
        <v>549</v>
      </c>
      <c r="E911" s="392" t="s">
        <v>613</v>
      </c>
      <c r="F911" s="392"/>
      <c r="G911" s="393"/>
    </row>
    <row r="912" spans="2:7" ht="25.5" x14ac:dyDescent="0.2">
      <c r="B912" s="282" t="s">
        <v>1851</v>
      </c>
      <c r="C912" s="9" t="s">
        <v>464</v>
      </c>
      <c r="D912" s="8" t="s">
        <v>33</v>
      </c>
      <c r="E912" s="45" t="s">
        <v>1847</v>
      </c>
      <c r="F912" s="45" t="s">
        <v>2607</v>
      </c>
      <c r="G912" s="290" t="s">
        <v>2608</v>
      </c>
    </row>
    <row r="913" spans="2:7" ht="25.5" x14ac:dyDescent="0.2">
      <c r="B913" s="282" t="s">
        <v>1781</v>
      </c>
      <c r="C913" s="9" t="s">
        <v>453</v>
      </c>
      <c r="D913" s="8" t="s">
        <v>400</v>
      </c>
      <c r="E913" s="45" t="s">
        <v>1431</v>
      </c>
      <c r="F913" s="45" t="s">
        <v>1783</v>
      </c>
      <c r="G913" s="290" t="s">
        <v>1852</v>
      </c>
    </row>
    <row r="914" spans="2:7" x14ac:dyDescent="0.2">
      <c r="B914" s="282" t="s">
        <v>1782</v>
      </c>
      <c r="C914" s="9" t="s">
        <v>452</v>
      </c>
      <c r="D914" s="8" t="s">
        <v>400</v>
      </c>
      <c r="E914" s="45" t="s">
        <v>1431</v>
      </c>
      <c r="F914" s="45" t="s">
        <v>1784</v>
      </c>
      <c r="G914" s="290" t="s">
        <v>1853</v>
      </c>
    </row>
    <row r="915" spans="2:7" ht="63.75" x14ac:dyDescent="0.2">
      <c r="B915" s="282" t="s">
        <v>882</v>
      </c>
      <c r="C915" s="9" t="s">
        <v>883</v>
      </c>
      <c r="D915" s="8" t="s">
        <v>33</v>
      </c>
      <c r="E915" s="45" t="s">
        <v>407</v>
      </c>
      <c r="F915" s="45" t="s">
        <v>1218</v>
      </c>
      <c r="G915" s="290" t="s">
        <v>1218</v>
      </c>
    </row>
    <row r="916" spans="2:7" x14ac:dyDescent="0.2">
      <c r="B916" s="399" t="s">
        <v>410</v>
      </c>
      <c r="C916" s="400"/>
      <c r="D916" s="400"/>
      <c r="E916" s="400"/>
      <c r="F916" s="401"/>
      <c r="G916" s="309">
        <v>11.07</v>
      </c>
    </row>
    <row r="917" spans="2:7" ht="25.5" x14ac:dyDescent="0.2">
      <c r="B917" s="312">
        <v>93008</v>
      </c>
      <c r="C917" s="74" t="s">
        <v>571</v>
      </c>
      <c r="D917" s="250" t="s">
        <v>549</v>
      </c>
      <c r="E917" s="392" t="s">
        <v>614</v>
      </c>
      <c r="F917" s="392"/>
      <c r="G917" s="393"/>
    </row>
    <row r="918" spans="2:7" ht="25.5" x14ac:dyDescent="0.2">
      <c r="B918" s="282" t="s">
        <v>1854</v>
      </c>
      <c r="C918" s="9" t="s">
        <v>1855</v>
      </c>
      <c r="D918" s="8" t="s">
        <v>33</v>
      </c>
      <c r="E918" s="45" t="s">
        <v>1856</v>
      </c>
      <c r="F918" s="45" t="s">
        <v>2609</v>
      </c>
      <c r="G918" s="290" t="s">
        <v>2610</v>
      </c>
    </row>
    <row r="919" spans="2:7" ht="25.5" x14ac:dyDescent="0.2">
      <c r="B919" s="282" t="s">
        <v>1781</v>
      </c>
      <c r="C919" s="9" t="s">
        <v>453</v>
      </c>
      <c r="D919" s="8" t="s">
        <v>400</v>
      </c>
      <c r="E919" s="45" t="s">
        <v>1857</v>
      </c>
      <c r="F919" s="45" t="s">
        <v>1783</v>
      </c>
      <c r="G919" s="290" t="s">
        <v>1331</v>
      </c>
    </row>
    <row r="920" spans="2:7" x14ac:dyDescent="0.2">
      <c r="B920" s="282" t="s">
        <v>1782</v>
      </c>
      <c r="C920" s="9" t="s">
        <v>452</v>
      </c>
      <c r="D920" s="8" t="s">
        <v>400</v>
      </c>
      <c r="E920" s="45" t="s">
        <v>1857</v>
      </c>
      <c r="F920" s="45" t="s">
        <v>1784</v>
      </c>
      <c r="G920" s="290" t="s">
        <v>1849</v>
      </c>
    </row>
    <row r="921" spans="2:7" x14ac:dyDescent="0.2">
      <c r="B921" s="399" t="s">
        <v>410</v>
      </c>
      <c r="C921" s="400"/>
      <c r="D921" s="400"/>
      <c r="E921" s="400"/>
      <c r="F921" s="401"/>
      <c r="G921" s="309">
        <v>12.04</v>
      </c>
    </row>
    <row r="922" spans="2:7" ht="25.5" x14ac:dyDescent="0.2">
      <c r="B922" s="312">
        <v>93009</v>
      </c>
      <c r="C922" s="74" t="s">
        <v>572</v>
      </c>
      <c r="D922" s="250" t="s">
        <v>549</v>
      </c>
      <c r="E922" s="392" t="s">
        <v>615</v>
      </c>
      <c r="F922" s="392"/>
      <c r="G922" s="393"/>
    </row>
    <row r="923" spans="2:7" ht="25.5" x14ac:dyDescent="0.2">
      <c r="B923" s="282" t="s">
        <v>1858</v>
      </c>
      <c r="C923" s="9" t="s">
        <v>1859</v>
      </c>
      <c r="D923" s="8" t="s">
        <v>33</v>
      </c>
      <c r="E923" s="45" t="s">
        <v>1856</v>
      </c>
      <c r="F923" s="45" t="s">
        <v>2611</v>
      </c>
      <c r="G923" s="290" t="s">
        <v>2612</v>
      </c>
    </row>
    <row r="924" spans="2:7" ht="25.5" x14ac:dyDescent="0.2">
      <c r="B924" s="282" t="s">
        <v>1781</v>
      </c>
      <c r="C924" s="9" t="s">
        <v>453</v>
      </c>
      <c r="D924" s="8" t="s">
        <v>400</v>
      </c>
      <c r="E924" s="45" t="s">
        <v>1860</v>
      </c>
      <c r="F924" s="45" t="s">
        <v>1783</v>
      </c>
      <c r="G924" s="290" t="s">
        <v>1861</v>
      </c>
    </row>
    <row r="925" spans="2:7" x14ac:dyDescent="0.2">
      <c r="B925" s="282" t="s">
        <v>1782</v>
      </c>
      <c r="C925" s="9" t="s">
        <v>452</v>
      </c>
      <c r="D925" s="8" t="s">
        <v>400</v>
      </c>
      <c r="E925" s="45" t="s">
        <v>1860</v>
      </c>
      <c r="F925" s="45" t="s">
        <v>1784</v>
      </c>
      <c r="G925" s="290" t="s">
        <v>1007</v>
      </c>
    </row>
    <row r="926" spans="2:7" x14ac:dyDescent="0.2">
      <c r="B926" s="399" t="s">
        <v>410</v>
      </c>
      <c r="C926" s="400"/>
      <c r="D926" s="400"/>
      <c r="E926" s="400"/>
      <c r="F926" s="401"/>
      <c r="G926" s="309">
        <v>17.64</v>
      </c>
    </row>
    <row r="927" spans="2:7" ht="38.25" x14ac:dyDescent="0.2">
      <c r="B927" s="312">
        <v>91875</v>
      </c>
      <c r="C927" s="74" t="s">
        <v>573</v>
      </c>
      <c r="D927" s="232" t="s">
        <v>117</v>
      </c>
      <c r="E927" s="392" t="s">
        <v>616</v>
      </c>
      <c r="F927" s="392"/>
      <c r="G927" s="393"/>
    </row>
    <row r="928" spans="2:7" ht="25.5" x14ac:dyDescent="0.2">
      <c r="B928" s="282" t="s">
        <v>1862</v>
      </c>
      <c r="C928" s="9" t="s">
        <v>1863</v>
      </c>
      <c r="D928" s="8" t="s">
        <v>117</v>
      </c>
      <c r="E928" s="45" t="s">
        <v>407</v>
      </c>
      <c r="F928" s="45" t="s">
        <v>2613</v>
      </c>
      <c r="G928" s="290" t="s">
        <v>2613</v>
      </c>
    </row>
    <row r="929" spans="2:7" ht="25.5" x14ac:dyDescent="0.2">
      <c r="B929" s="282" t="s">
        <v>1781</v>
      </c>
      <c r="C929" s="9" t="s">
        <v>453</v>
      </c>
      <c r="D929" s="8" t="s">
        <v>400</v>
      </c>
      <c r="E929" s="45" t="s">
        <v>1864</v>
      </c>
      <c r="F929" s="45" t="s">
        <v>1783</v>
      </c>
      <c r="G929" s="290" t="s">
        <v>1865</v>
      </c>
    </row>
    <row r="930" spans="2:7" x14ac:dyDescent="0.2">
      <c r="B930" s="282" t="s">
        <v>1782</v>
      </c>
      <c r="C930" s="9" t="s">
        <v>452</v>
      </c>
      <c r="D930" s="8" t="s">
        <v>400</v>
      </c>
      <c r="E930" s="45" t="s">
        <v>1864</v>
      </c>
      <c r="F930" s="45" t="s">
        <v>1784</v>
      </c>
      <c r="G930" s="290" t="s">
        <v>1866</v>
      </c>
    </row>
    <row r="931" spans="2:7" x14ac:dyDescent="0.2">
      <c r="B931" s="399" t="s">
        <v>410</v>
      </c>
      <c r="C931" s="400"/>
      <c r="D931" s="400"/>
      <c r="E931" s="400"/>
      <c r="F931" s="401"/>
      <c r="G931" s="309">
        <v>5.01</v>
      </c>
    </row>
    <row r="932" spans="2:7" ht="25.5" x14ac:dyDescent="0.2">
      <c r="B932" s="312">
        <v>91876</v>
      </c>
      <c r="C932" s="74" t="s">
        <v>574</v>
      </c>
      <c r="D932" s="232" t="s">
        <v>117</v>
      </c>
      <c r="E932" s="392" t="s">
        <v>617</v>
      </c>
      <c r="F932" s="392"/>
      <c r="G932" s="393"/>
    </row>
    <row r="933" spans="2:7" ht="25.5" x14ac:dyDescent="0.2">
      <c r="B933" s="282" t="s">
        <v>1867</v>
      </c>
      <c r="C933" s="9" t="s">
        <v>467</v>
      </c>
      <c r="D933" s="8" t="s">
        <v>117</v>
      </c>
      <c r="E933" s="45" t="s">
        <v>407</v>
      </c>
      <c r="F933" s="45" t="s">
        <v>2012</v>
      </c>
      <c r="G933" s="290" t="s">
        <v>2012</v>
      </c>
    </row>
    <row r="934" spans="2:7" ht="25.5" x14ac:dyDescent="0.2">
      <c r="B934" s="282" t="s">
        <v>1781</v>
      </c>
      <c r="C934" s="9" t="s">
        <v>453</v>
      </c>
      <c r="D934" s="8" t="s">
        <v>400</v>
      </c>
      <c r="E934" s="45" t="s">
        <v>1869</v>
      </c>
      <c r="F934" s="45" t="s">
        <v>1783</v>
      </c>
      <c r="G934" s="290" t="s">
        <v>1870</v>
      </c>
    </row>
    <row r="935" spans="2:7" x14ac:dyDescent="0.2">
      <c r="B935" s="282" t="s">
        <v>1782</v>
      </c>
      <c r="C935" s="9" t="s">
        <v>452</v>
      </c>
      <c r="D935" s="8" t="s">
        <v>400</v>
      </c>
      <c r="E935" s="45" t="s">
        <v>1869</v>
      </c>
      <c r="F935" s="45" t="s">
        <v>1784</v>
      </c>
      <c r="G935" s="290" t="s">
        <v>1871</v>
      </c>
    </row>
    <row r="936" spans="2:7" x14ac:dyDescent="0.2">
      <c r="B936" s="399" t="s">
        <v>410</v>
      </c>
      <c r="C936" s="400"/>
      <c r="D936" s="400"/>
      <c r="E936" s="400"/>
      <c r="F936" s="401"/>
      <c r="G936" s="309">
        <v>6.61</v>
      </c>
    </row>
    <row r="937" spans="2:7" ht="25.5" x14ac:dyDescent="0.2">
      <c r="B937" s="312">
        <v>93013</v>
      </c>
      <c r="C937" s="74" t="s">
        <v>575</v>
      </c>
      <c r="D937" s="232" t="s">
        <v>117</v>
      </c>
      <c r="E937" s="392" t="s">
        <v>618</v>
      </c>
      <c r="F937" s="392"/>
      <c r="G937" s="393"/>
    </row>
    <row r="938" spans="2:7" ht="25.5" x14ac:dyDescent="0.2">
      <c r="B938" s="282" t="s">
        <v>1872</v>
      </c>
      <c r="C938" s="9" t="s">
        <v>1873</v>
      </c>
      <c r="D938" s="8" t="s">
        <v>117</v>
      </c>
      <c r="E938" s="45" t="s">
        <v>407</v>
      </c>
      <c r="F938" s="45" t="s">
        <v>1871</v>
      </c>
      <c r="G938" s="290" t="s">
        <v>1871</v>
      </c>
    </row>
    <row r="939" spans="2:7" ht="25.5" x14ac:dyDescent="0.2">
      <c r="B939" s="282" t="s">
        <v>1781</v>
      </c>
      <c r="C939" s="9" t="s">
        <v>453</v>
      </c>
      <c r="D939" s="8" t="s">
        <v>400</v>
      </c>
      <c r="E939" s="45" t="s">
        <v>1874</v>
      </c>
      <c r="F939" s="45" t="s">
        <v>1783</v>
      </c>
      <c r="G939" s="290" t="s">
        <v>1875</v>
      </c>
    </row>
    <row r="940" spans="2:7" x14ac:dyDescent="0.2">
      <c r="B940" s="282" t="s">
        <v>1782</v>
      </c>
      <c r="C940" s="9" t="s">
        <v>452</v>
      </c>
      <c r="D940" s="8" t="s">
        <v>400</v>
      </c>
      <c r="E940" s="45" t="s">
        <v>1874</v>
      </c>
      <c r="F940" s="45" t="s">
        <v>1784</v>
      </c>
      <c r="G940" s="290" t="s">
        <v>1876</v>
      </c>
    </row>
    <row r="941" spans="2:7" x14ac:dyDescent="0.2">
      <c r="B941" s="399" t="s">
        <v>410</v>
      </c>
      <c r="C941" s="400"/>
      <c r="D941" s="400"/>
      <c r="E941" s="400"/>
      <c r="F941" s="401"/>
      <c r="G941" s="309">
        <v>11.37</v>
      </c>
    </row>
    <row r="942" spans="2:7" ht="25.5" x14ac:dyDescent="0.2">
      <c r="B942" s="310" t="s">
        <v>643</v>
      </c>
      <c r="C942" s="251" t="s">
        <v>576</v>
      </c>
      <c r="D942" s="241" t="s">
        <v>117</v>
      </c>
      <c r="E942" s="397" t="s">
        <v>619</v>
      </c>
      <c r="F942" s="397"/>
      <c r="G942" s="398"/>
    </row>
    <row r="943" spans="2:7" ht="25.5" x14ac:dyDescent="0.2">
      <c r="B943" s="282" t="s">
        <v>1877</v>
      </c>
      <c r="C943" s="9" t="s">
        <v>1878</v>
      </c>
      <c r="D943" s="8" t="s">
        <v>117</v>
      </c>
      <c r="E943" s="45" t="s">
        <v>407</v>
      </c>
      <c r="F943" s="45" t="s">
        <v>2614</v>
      </c>
      <c r="G943" s="290" t="s">
        <v>2614</v>
      </c>
    </row>
    <row r="944" spans="2:7" ht="25.5" x14ac:dyDescent="0.2">
      <c r="B944" s="282" t="s">
        <v>1781</v>
      </c>
      <c r="C944" s="9" t="s">
        <v>453</v>
      </c>
      <c r="D944" s="8" t="s">
        <v>400</v>
      </c>
      <c r="E944" s="45" t="s">
        <v>1879</v>
      </c>
      <c r="F944" s="45" t="s">
        <v>1783</v>
      </c>
      <c r="G944" s="290" t="s">
        <v>1099</v>
      </c>
    </row>
    <row r="945" spans="2:7" x14ac:dyDescent="0.2">
      <c r="B945" s="282" t="s">
        <v>1782</v>
      </c>
      <c r="C945" s="9" t="s">
        <v>452</v>
      </c>
      <c r="D945" s="8" t="s">
        <v>400</v>
      </c>
      <c r="E945" s="45" t="s">
        <v>1879</v>
      </c>
      <c r="F945" s="45" t="s">
        <v>1784</v>
      </c>
      <c r="G945" s="290" t="s">
        <v>1880</v>
      </c>
    </row>
    <row r="946" spans="2:7" x14ac:dyDescent="0.2">
      <c r="B946" s="399" t="s">
        <v>410</v>
      </c>
      <c r="C946" s="400"/>
      <c r="D946" s="400"/>
      <c r="E946" s="400"/>
      <c r="F946" s="401"/>
      <c r="G946" s="309">
        <v>13.97</v>
      </c>
    </row>
    <row r="947" spans="2:7" ht="38.25" x14ac:dyDescent="0.2">
      <c r="B947" s="315">
        <v>91890</v>
      </c>
      <c r="C947" s="251" t="s">
        <v>577</v>
      </c>
      <c r="D947" s="241" t="s">
        <v>117</v>
      </c>
      <c r="E947" s="397" t="s">
        <v>620</v>
      </c>
      <c r="F947" s="397"/>
      <c r="G947" s="398"/>
    </row>
    <row r="948" spans="2:7" ht="25.5" x14ac:dyDescent="0.2">
      <c r="B948" s="282" t="s">
        <v>1881</v>
      </c>
      <c r="C948" s="9" t="s">
        <v>1882</v>
      </c>
      <c r="D948" s="8" t="s">
        <v>117</v>
      </c>
      <c r="E948" s="45" t="s">
        <v>407</v>
      </c>
      <c r="F948" s="45" t="s">
        <v>2615</v>
      </c>
      <c r="G948" s="290" t="s">
        <v>2615</v>
      </c>
    </row>
    <row r="949" spans="2:7" ht="25.5" x14ac:dyDescent="0.2">
      <c r="B949" s="282" t="s">
        <v>1781</v>
      </c>
      <c r="C949" s="9" t="s">
        <v>453</v>
      </c>
      <c r="D949" s="8" t="s">
        <v>400</v>
      </c>
      <c r="E949" s="45" t="s">
        <v>1381</v>
      </c>
      <c r="F949" s="45" t="s">
        <v>1783</v>
      </c>
      <c r="G949" s="290" t="s">
        <v>1884</v>
      </c>
    </row>
    <row r="950" spans="2:7" x14ac:dyDescent="0.2">
      <c r="B950" s="282" t="s">
        <v>1782</v>
      </c>
      <c r="C950" s="9" t="s">
        <v>452</v>
      </c>
      <c r="D950" s="8" t="s">
        <v>400</v>
      </c>
      <c r="E950" s="45" t="s">
        <v>1381</v>
      </c>
      <c r="F950" s="45" t="s">
        <v>1784</v>
      </c>
      <c r="G950" s="290" t="s">
        <v>1885</v>
      </c>
    </row>
    <row r="951" spans="2:7" x14ac:dyDescent="0.2">
      <c r="B951" s="399" t="s">
        <v>410</v>
      </c>
      <c r="C951" s="400"/>
      <c r="D951" s="400"/>
      <c r="E951" s="400"/>
      <c r="F951" s="401"/>
      <c r="G951" s="309">
        <v>8.3000000000000007</v>
      </c>
    </row>
    <row r="952" spans="2:7" ht="38.25" x14ac:dyDescent="0.2">
      <c r="B952" s="315">
        <v>91893</v>
      </c>
      <c r="C952" s="251" t="s">
        <v>578</v>
      </c>
      <c r="D952" s="241" t="s">
        <v>117</v>
      </c>
      <c r="E952" s="397" t="s">
        <v>621</v>
      </c>
      <c r="F952" s="397"/>
      <c r="G952" s="398"/>
    </row>
    <row r="953" spans="2:7" ht="25.5" x14ac:dyDescent="0.2">
      <c r="B953" s="282" t="s">
        <v>1886</v>
      </c>
      <c r="C953" s="9" t="s">
        <v>1887</v>
      </c>
      <c r="D953" s="8" t="s">
        <v>117</v>
      </c>
      <c r="E953" s="45" t="s">
        <v>407</v>
      </c>
      <c r="F953" s="45" t="s">
        <v>2616</v>
      </c>
      <c r="G953" s="290" t="s">
        <v>2616</v>
      </c>
    </row>
    <row r="954" spans="2:7" ht="25.5" x14ac:dyDescent="0.2">
      <c r="B954" s="282" t="s">
        <v>1781</v>
      </c>
      <c r="C954" s="9" t="s">
        <v>453</v>
      </c>
      <c r="D954" s="8" t="s">
        <v>400</v>
      </c>
      <c r="E954" s="45" t="s">
        <v>1888</v>
      </c>
      <c r="F954" s="45" t="s">
        <v>1783</v>
      </c>
      <c r="G954" s="290" t="s">
        <v>1889</v>
      </c>
    </row>
    <row r="955" spans="2:7" x14ac:dyDescent="0.2">
      <c r="B955" s="282" t="s">
        <v>1782</v>
      </c>
      <c r="C955" s="9" t="s">
        <v>452</v>
      </c>
      <c r="D955" s="8" t="s">
        <v>400</v>
      </c>
      <c r="E955" s="45" t="s">
        <v>1888</v>
      </c>
      <c r="F955" s="45" t="s">
        <v>1784</v>
      </c>
      <c r="G955" s="290" t="s">
        <v>1890</v>
      </c>
    </row>
    <row r="956" spans="2:7" x14ac:dyDescent="0.2">
      <c r="B956" s="399" t="s">
        <v>410</v>
      </c>
      <c r="C956" s="400"/>
      <c r="D956" s="400"/>
      <c r="E956" s="400"/>
      <c r="F956" s="401"/>
      <c r="G956" s="309">
        <v>11.31</v>
      </c>
    </row>
    <row r="957" spans="2:7" ht="38.25" x14ac:dyDescent="0.2">
      <c r="B957" s="315">
        <v>93018</v>
      </c>
      <c r="C957" s="251" t="s">
        <v>579</v>
      </c>
      <c r="D957" s="241" t="s">
        <v>117</v>
      </c>
      <c r="E957" s="397" t="s">
        <v>622</v>
      </c>
      <c r="F957" s="397"/>
      <c r="G957" s="398"/>
    </row>
    <row r="958" spans="2:7" ht="25.5" x14ac:dyDescent="0.2">
      <c r="B958" s="282" t="s">
        <v>1891</v>
      </c>
      <c r="C958" s="9" t="s">
        <v>1892</v>
      </c>
      <c r="D958" s="8" t="s">
        <v>117</v>
      </c>
      <c r="E958" s="45" t="s">
        <v>407</v>
      </c>
      <c r="F958" s="45" t="s">
        <v>2617</v>
      </c>
      <c r="G958" s="290" t="s">
        <v>2617</v>
      </c>
    </row>
    <row r="959" spans="2:7" ht="25.5" x14ac:dyDescent="0.2">
      <c r="B959" s="282" t="s">
        <v>1781</v>
      </c>
      <c r="C959" s="9" t="s">
        <v>453</v>
      </c>
      <c r="D959" s="8" t="s">
        <v>400</v>
      </c>
      <c r="E959" s="45" t="s">
        <v>1893</v>
      </c>
      <c r="F959" s="45" t="s">
        <v>1783</v>
      </c>
      <c r="G959" s="290" t="s">
        <v>1894</v>
      </c>
    </row>
    <row r="960" spans="2:7" x14ac:dyDescent="0.2">
      <c r="B960" s="282" t="s">
        <v>1782</v>
      </c>
      <c r="C960" s="9" t="s">
        <v>452</v>
      </c>
      <c r="D960" s="8" t="s">
        <v>400</v>
      </c>
      <c r="E960" s="45" t="s">
        <v>1893</v>
      </c>
      <c r="F960" s="45" t="s">
        <v>1784</v>
      </c>
      <c r="G960" s="290" t="s">
        <v>1895</v>
      </c>
    </row>
    <row r="961" spans="2:7" x14ac:dyDescent="0.2">
      <c r="B961" s="399" t="s">
        <v>410</v>
      </c>
      <c r="C961" s="400"/>
      <c r="D961" s="400"/>
      <c r="E961" s="400"/>
      <c r="F961" s="401"/>
      <c r="G961" s="309">
        <v>17.37</v>
      </c>
    </row>
    <row r="962" spans="2:7" ht="38.25" x14ac:dyDescent="0.2">
      <c r="B962" s="315">
        <v>93020</v>
      </c>
      <c r="C962" s="251" t="s">
        <v>580</v>
      </c>
      <c r="D962" s="241" t="s">
        <v>117</v>
      </c>
      <c r="E962" s="397" t="s">
        <v>623</v>
      </c>
      <c r="F962" s="397"/>
      <c r="G962" s="398"/>
    </row>
    <row r="963" spans="2:7" ht="25.5" x14ac:dyDescent="0.2">
      <c r="B963" s="282" t="s">
        <v>1896</v>
      </c>
      <c r="C963" s="9" t="s">
        <v>1897</v>
      </c>
      <c r="D963" s="8" t="s">
        <v>117</v>
      </c>
      <c r="E963" s="45" t="s">
        <v>407</v>
      </c>
      <c r="F963" s="45" t="s">
        <v>2618</v>
      </c>
      <c r="G963" s="290" t="s">
        <v>2618</v>
      </c>
    </row>
    <row r="964" spans="2:7" ht="25.5" x14ac:dyDescent="0.2">
      <c r="B964" s="282" t="s">
        <v>1781</v>
      </c>
      <c r="C964" s="9" t="s">
        <v>453</v>
      </c>
      <c r="D964" s="8" t="s">
        <v>400</v>
      </c>
      <c r="E964" s="45" t="s">
        <v>1595</v>
      </c>
      <c r="F964" s="45" t="s">
        <v>1783</v>
      </c>
      <c r="G964" s="290" t="s">
        <v>1898</v>
      </c>
    </row>
    <row r="965" spans="2:7" x14ac:dyDescent="0.2">
      <c r="B965" s="282" t="s">
        <v>1782</v>
      </c>
      <c r="C965" s="9" t="s">
        <v>452</v>
      </c>
      <c r="D965" s="8" t="s">
        <v>400</v>
      </c>
      <c r="E965" s="45" t="s">
        <v>1595</v>
      </c>
      <c r="F965" s="45" t="s">
        <v>1784</v>
      </c>
      <c r="G965" s="290" t="s">
        <v>1899</v>
      </c>
    </row>
    <row r="966" spans="2:7" x14ac:dyDescent="0.2">
      <c r="B966" s="399" t="s">
        <v>410</v>
      </c>
      <c r="C966" s="400"/>
      <c r="D966" s="400"/>
      <c r="E966" s="400"/>
      <c r="F966" s="401"/>
      <c r="G966" s="309">
        <v>22.23</v>
      </c>
    </row>
    <row r="967" spans="2:7" ht="25.5" x14ac:dyDescent="0.2">
      <c r="B967" s="315">
        <v>96986</v>
      </c>
      <c r="C967" s="251" t="s">
        <v>581</v>
      </c>
      <c r="D967" s="241" t="s">
        <v>117</v>
      </c>
      <c r="E967" s="397" t="s">
        <v>624</v>
      </c>
      <c r="F967" s="397"/>
      <c r="G967" s="398"/>
    </row>
    <row r="968" spans="2:7" ht="51" x14ac:dyDescent="0.2">
      <c r="B968" s="282" t="s">
        <v>1900</v>
      </c>
      <c r="C968" s="9" t="s">
        <v>1901</v>
      </c>
      <c r="D968" s="8" t="s">
        <v>117</v>
      </c>
      <c r="E968" s="45" t="s">
        <v>407</v>
      </c>
      <c r="F968" s="45" t="s">
        <v>2619</v>
      </c>
      <c r="G968" s="290" t="s">
        <v>2619</v>
      </c>
    </row>
    <row r="969" spans="2:7" ht="25.5" x14ac:dyDescent="0.2">
      <c r="B969" s="282" t="s">
        <v>1781</v>
      </c>
      <c r="C969" s="9" t="s">
        <v>453</v>
      </c>
      <c r="D969" s="8" t="s">
        <v>400</v>
      </c>
      <c r="E969" s="45" t="s">
        <v>1902</v>
      </c>
      <c r="F969" s="45" t="s">
        <v>1783</v>
      </c>
      <c r="G969" s="290" t="s">
        <v>1081</v>
      </c>
    </row>
    <row r="970" spans="2:7" x14ac:dyDescent="0.2">
      <c r="B970" s="282" t="s">
        <v>1782</v>
      </c>
      <c r="C970" s="9" t="s">
        <v>452</v>
      </c>
      <c r="D970" s="8" t="s">
        <v>400</v>
      </c>
      <c r="E970" s="45" t="s">
        <v>1902</v>
      </c>
      <c r="F970" s="45" t="s">
        <v>1784</v>
      </c>
      <c r="G970" s="290" t="s">
        <v>1903</v>
      </c>
    </row>
    <row r="971" spans="2:7" x14ac:dyDescent="0.2">
      <c r="B971" s="399" t="s">
        <v>410</v>
      </c>
      <c r="C971" s="400"/>
      <c r="D971" s="400"/>
      <c r="E971" s="400"/>
      <c r="F971" s="401"/>
      <c r="G971" s="309">
        <v>129.58000000000001</v>
      </c>
    </row>
    <row r="972" spans="2:7" ht="25.5" x14ac:dyDescent="0.2">
      <c r="B972" s="315">
        <v>96973</v>
      </c>
      <c r="C972" s="251" t="s">
        <v>582</v>
      </c>
      <c r="D972" s="252" t="s">
        <v>549</v>
      </c>
      <c r="E972" s="397" t="s">
        <v>625</v>
      </c>
      <c r="F972" s="397"/>
      <c r="G972" s="398"/>
    </row>
    <row r="973" spans="2:7" x14ac:dyDescent="0.2">
      <c r="B973" s="282" t="s">
        <v>1904</v>
      </c>
      <c r="C973" s="9" t="s">
        <v>1905</v>
      </c>
      <c r="D973" s="8" t="s">
        <v>33</v>
      </c>
      <c r="E973" s="45" t="s">
        <v>1341</v>
      </c>
      <c r="F973" s="45" t="s">
        <v>2620</v>
      </c>
      <c r="G973" s="290" t="s">
        <v>835</v>
      </c>
    </row>
    <row r="974" spans="2:7" ht="25.5" x14ac:dyDescent="0.2">
      <c r="B974" s="282" t="s">
        <v>1781</v>
      </c>
      <c r="C974" s="9" t="s">
        <v>453</v>
      </c>
      <c r="D974" s="8" t="s">
        <v>400</v>
      </c>
      <c r="E974" s="45" t="s">
        <v>1908</v>
      </c>
      <c r="F974" s="45" t="s">
        <v>1783</v>
      </c>
      <c r="G974" s="290" t="s">
        <v>1909</v>
      </c>
    </row>
    <row r="975" spans="2:7" x14ac:dyDescent="0.2">
      <c r="B975" s="282" t="s">
        <v>1782</v>
      </c>
      <c r="C975" s="9" t="s">
        <v>452</v>
      </c>
      <c r="D975" s="8" t="s">
        <v>400</v>
      </c>
      <c r="E975" s="45" t="s">
        <v>1908</v>
      </c>
      <c r="F975" s="45" t="s">
        <v>1784</v>
      </c>
      <c r="G975" s="290" t="s">
        <v>1910</v>
      </c>
    </row>
    <row r="976" spans="2:7" ht="25.5" x14ac:dyDescent="0.2">
      <c r="B976" s="282" t="s">
        <v>1906</v>
      </c>
      <c r="C976" s="9" t="s">
        <v>1907</v>
      </c>
      <c r="D976" s="8" t="s">
        <v>117</v>
      </c>
      <c r="E976" s="45" t="s">
        <v>1345</v>
      </c>
      <c r="F976" s="45" t="s">
        <v>2621</v>
      </c>
      <c r="G976" s="290" t="s">
        <v>2622</v>
      </c>
    </row>
    <row r="977" spans="2:7" x14ac:dyDescent="0.2">
      <c r="B977" s="399" t="s">
        <v>410</v>
      </c>
      <c r="C977" s="400"/>
      <c r="D977" s="400"/>
      <c r="E977" s="400"/>
      <c r="F977" s="401"/>
      <c r="G977" s="309">
        <v>41.58</v>
      </c>
    </row>
    <row r="978" spans="2:7" ht="25.5" x14ac:dyDescent="0.2">
      <c r="B978" s="315">
        <v>96977</v>
      </c>
      <c r="C978" s="251" t="s">
        <v>583</v>
      </c>
      <c r="D978" s="252" t="s">
        <v>549</v>
      </c>
      <c r="E978" s="397" t="s">
        <v>626</v>
      </c>
      <c r="F978" s="397"/>
      <c r="G978" s="398"/>
    </row>
    <row r="979" spans="2:7" x14ac:dyDescent="0.2">
      <c r="B979" s="282" t="s">
        <v>1911</v>
      </c>
      <c r="C979" s="9" t="s">
        <v>1912</v>
      </c>
      <c r="D979" s="8" t="s">
        <v>33</v>
      </c>
      <c r="E979" s="45" t="s">
        <v>1856</v>
      </c>
      <c r="F979" s="45" t="s">
        <v>2623</v>
      </c>
      <c r="G979" s="290" t="s">
        <v>2624</v>
      </c>
    </row>
    <row r="980" spans="2:7" ht="25.5" x14ac:dyDescent="0.2">
      <c r="B980" s="282" t="s">
        <v>1781</v>
      </c>
      <c r="C980" s="9" t="s">
        <v>453</v>
      </c>
      <c r="D980" s="8" t="s">
        <v>400</v>
      </c>
      <c r="E980" s="45" t="s">
        <v>1914</v>
      </c>
      <c r="F980" s="45" t="s">
        <v>1783</v>
      </c>
      <c r="G980" s="290" t="s">
        <v>1915</v>
      </c>
    </row>
    <row r="981" spans="2:7" x14ac:dyDescent="0.2">
      <c r="B981" s="282" t="s">
        <v>1782</v>
      </c>
      <c r="C981" s="9" t="s">
        <v>452</v>
      </c>
      <c r="D981" s="8" t="s">
        <v>400</v>
      </c>
      <c r="E981" s="45" t="s">
        <v>1914</v>
      </c>
      <c r="F981" s="45" t="s">
        <v>1784</v>
      </c>
      <c r="G981" s="290" t="s">
        <v>1916</v>
      </c>
    </row>
    <row r="982" spans="2:7" x14ac:dyDescent="0.2">
      <c r="B982" s="399" t="s">
        <v>410</v>
      </c>
      <c r="C982" s="400"/>
      <c r="D982" s="400"/>
      <c r="E982" s="400"/>
      <c r="F982" s="401"/>
      <c r="G982" s="309">
        <v>31.75</v>
      </c>
    </row>
    <row r="983" spans="2:7" x14ac:dyDescent="0.2">
      <c r="B983" s="315">
        <v>98463</v>
      </c>
      <c r="C983" s="251" t="s">
        <v>584</v>
      </c>
      <c r="D983" s="241" t="s">
        <v>117</v>
      </c>
      <c r="E983" s="397" t="s">
        <v>627</v>
      </c>
      <c r="F983" s="397"/>
      <c r="G983" s="398"/>
    </row>
    <row r="984" spans="2:7" ht="38.25" x14ac:dyDescent="0.2">
      <c r="B984" s="282" t="s">
        <v>1917</v>
      </c>
      <c r="C984" s="9" t="s">
        <v>1918</v>
      </c>
      <c r="D984" s="8" t="s">
        <v>117</v>
      </c>
      <c r="E984" s="45" t="s">
        <v>1372</v>
      </c>
      <c r="F984" s="45" t="s">
        <v>1357</v>
      </c>
      <c r="G984" s="290" t="s">
        <v>1463</v>
      </c>
    </row>
    <row r="985" spans="2:7" ht="25.5" x14ac:dyDescent="0.2">
      <c r="B985" s="282" t="s">
        <v>1919</v>
      </c>
      <c r="C985" s="9" t="s">
        <v>1920</v>
      </c>
      <c r="D985" s="8" t="s">
        <v>117</v>
      </c>
      <c r="E985" s="45" t="s">
        <v>407</v>
      </c>
      <c r="F985" s="45" t="s">
        <v>2625</v>
      </c>
      <c r="G985" s="290" t="s">
        <v>2625</v>
      </c>
    </row>
    <row r="986" spans="2:7" ht="25.5" x14ac:dyDescent="0.2">
      <c r="B986" s="282" t="s">
        <v>1781</v>
      </c>
      <c r="C986" s="9" t="s">
        <v>453</v>
      </c>
      <c r="D986" s="8" t="s">
        <v>400</v>
      </c>
      <c r="E986" s="45" t="s">
        <v>1921</v>
      </c>
      <c r="F986" s="45" t="s">
        <v>1783</v>
      </c>
      <c r="G986" s="290" t="s">
        <v>1922</v>
      </c>
    </row>
    <row r="987" spans="2:7" x14ac:dyDescent="0.2">
      <c r="B987" s="282" t="s">
        <v>1782</v>
      </c>
      <c r="C987" s="9" t="s">
        <v>452</v>
      </c>
      <c r="D987" s="8" t="s">
        <v>400</v>
      </c>
      <c r="E987" s="45" t="s">
        <v>1921</v>
      </c>
      <c r="F987" s="45" t="s">
        <v>1784</v>
      </c>
      <c r="G987" s="290" t="s">
        <v>1923</v>
      </c>
    </row>
    <row r="988" spans="2:7" x14ac:dyDescent="0.2">
      <c r="B988" s="419" t="s">
        <v>410</v>
      </c>
      <c r="C988" s="420"/>
      <c r="D988" s="420"/>
      <c r="E988" s="420"/>
      <c r="F988" s="420"/>
      <c r="G988" s="309">
        <v>22.31</v>
      </c>
    </row>
    <row r="989" spans="2:7" ht="38.25" x14ac:dyDescent="0.2">
      <c r="B989" s="312">
        <v>97881</v>
      </c>
      <c r="C989" s="74" t="s">
        <v>585</v>
      </c>
      <c r="D989" s="232" t="s">
        <v>117</v>
      </c>
      <c r="E989" s="392" t="s">
        <v>628</v>
      </c>
      <c r="F989" s="392"/>
      <c r="G989" s="393"/>
    </row>
    <row r="990" spans="2:7" ht="38.25" x14ac:dyDescent="0.2">
      <c r="B990" s="282" t="s">
        <v>1924</v>
      </c>
      <c r="C990" s="9" t="s">
        <v>1925</v>
      </c>
      <c r="D990" s="8" t="s">
        <v>117</v>
      </c>
      <c r="E990" s="45" t="s">
        <v>407</v>
      </c>
      <c r="F990" s="45" t="s">
        <v>2626</v>
      </c>
      <c r="G990" s="290" t="s">
        <v>2626</v>
      </c>
    </row>
    <row r="991" spans="2:7" x14ac:dyDescent="0.2">
      <c r="B991" s="282" t="s">
        <v>1067</v>
      </c>
      <c r="C991" s="9" t="s">
        <v>1068</v>
      </c>
      <c r="D991" s="8" t="s">
        <v>400</v>
      </c>
      <c r="E991" s="45" t="s">
        <v>1928</v>
      </c>
      <c r="F991" s="45" t="s">
        <v>1070</v>
      </c>
      <c r="G991" s="290" t="s">
        <v>1929</v>
      </c>
    </row>
    <row r="992" spans="2:7" x14ac:dyDescent="0.2">
      <c r="B992" s="282" t="s">
        <v>402</v>
      </c>
      <c r="C992" s="9" t="s">
        <v>403</v>
      </c>
      <c r="D992" s="8" t="s">
        <v>400</v>
      </c>
      <c r="E992" s="45" t="s">
        <v>1928</v>
      </c>
      <c r="F992" s="45" t="s">
        <v>404</v>
      </c>
      <c r="G992" s="290" t="s">
        <v>994</v>
      </c>
    </row>
    <row r="993" spans="2:7" ht="38.25" x14ac:dyDescent="0.2">
      <c r="B993" s="282" t="s">
        <v>1653</v>
      </c>
      <c r="C993" s="9" t="s">
        <v>1654</v>
      </c>
      <c r="D993" s="8" t="s">
        <v>46</v>
      </c>
      <c r="E993" s="45" t="s">
        <v>1930</v>
      </c>
      <c r="F993" s="45" t="s">
        <v>2541</v>
      </c>
      <c r="G993" s="290" t="s">
        <v>2627</v>
      </c>
    </row>
    <row r="994" spans="2:7" ht="38.25" x14ac:dyDescent="0.2">
      <c r="B994" s="282" t="s">
        <v>1926</v>
      </c>
      <c r="C994" s="9" t="s">
        <v>1927</v>
      </c>
      <c r="D994" s="8" t="s">
        <v>46</v>
      </c>
      <c r="E994" s="45" t="s">
        <v>1382</v>
      </c>
      <c r="F994" s="45" t="s">
        <v>2628</v>
      </c>
      <c r="G994" s="290" t="s">
        <v>2204</v>
      </c>
    </row>
    <row r="995" spans="2:7" x14ac:dyDescent="0.2">
      <c r="B995" s="419" t="s">
        <v>410</v>
      </c>
      <c r="C995" s="420"/>
      <c r="D995" s="420"/>
      <c r="E995" s="420"/>
      <c r="F995" s="420"/>
      <c r="G995" s="309">
        <v>95.49</v>
      </c>
    </row>
    <row r="996" spans="2:7" ht="51" x14ac:dyDescent="0.2">
      <c r="B996" s="312">
        <v>97890</v>
      </c>
      <c r="C996" s="74" t="s">
        <v>586</v>
      </c>
      <c r="D996" s="232" t="s">
        <v>117</v>
      </c>
      <c r="E996" s="392" t="s">
        <v>629</v>
      </c>
      <c r="F996" s="392"/>
      <c r="G996" s="393"/>
    </row>
    <row r="997" spans="2:7" ht="76.5" x14ac:dyDescent="0.2">
      <c r="B997" s="282" t="s">
        <v>1624</v>
      </c>
      <c r="C997" s="9" t="s">
        <v>1625</v>
      </c>
      <c r="D997" s="8" t="s">
        <v>415</v>
      </c>
      <c r="E997" s="45" t="s">
        <v>1933</v>
      </c>
      <c r="F997" s="45" t="s">
        <v>2526</v>
      </c>
      <c r="G997" s="290" t="s">
        <v>2244</v>
      </c>
    </row>
    <row r="998" spans="2:7" ht="76.5" x14ac:dyDescent="0.2">
      <c r="B998" s="282" t="s">
        <v>1626</v>
      </c>
      <c r="C998" s="9" t="s">
        <v>1627</v>
      </c>
      <c r="D998" s="8" t="s">
        <v>418</v>
      </c>
      <c r="E998" s="45" t="s">
        <v>1934</v>
      </c>
      <c r="F998" s="45" t="s">
        <v>2527</v>
      </c>
      <c r="G998" s="290" t="s">
        <v>1545</v>
      </c>
    </row>
    <row r="999" spans="2:7" ht="25.5" x14ac:dyDescent="0.2">
      <c r="B999" s="282" t="s">
        <v>1651</v>
      </c>
      <c r="C999" s="9" t="s">
        <v>1652</v>
      </c>
      <c r="D999" s="8" t="s">
        <v>117</v>
      </c>
      <c r="E999" s="45" t="s">
        <v>1936</v>
      </c>
      <c r="F999" s="45" t="s">
        <v>2538</v>
      </c>
      <c r="G999" s="290" t="s">
        <v>2631</v>
      </c>
    </row>
    <row r="1000" spans="2:7" ht="51" x14ac:dyDescent="0.2">
      <c r="B1000" s="282" t="s">
        <v>1628</v>
      </c>
      <c r="C1000" s="9" t="s">
        <v>1629</v>
      </c>
      <c r="D1000" s="8" t="s">
        <v>46</v>
      </c>
      <c r="E1000" s="45" t="s">
        <v>1937</v>
      </c>
      <c r="F1000" s="45" t="s">
        <v>2529</v>
      </c>
      <c r="G1000" s="290" t="s">
        <v>2254</v>
      </c>
    </row>
    <row r="1001" spans="2:7" x14ac:dyDescent="0.2">
      <c r="B1001" s="282" t="s">
        <v>1067</v>
      </c>
      <c r="C1001" s="9" t="s">
        <v>1068</v>
      </c>
      <c r="D1001" s="8" t="s">
        <v>400</v>
      </c>
      <c r="E1001" s="45" t="s">
        <v>1938</v>
      </c>
      <c r="F1001" s="45" t="s">
        <v>1070</v>
      </c>
      <c r="G1001" s="290" t="s">
        <v>1939</v>
      </c>
    </row>
    <row r="1002" spans="2:7" x14ac:dyDescent="0.2">
      <c r="B1002" s="282" t="s">
        <v>402</v>
      </c>
      <c r="C1002" s="9" t="s">
        <v>403</v>
      </c>
      <c r="D1002" s="8" t="s">
        <v>400</v>
      </c>
      <c r="E1002" s="45" t="s">
        <v>1938</v>
      </c>
      <c r="F1002" s="45" t="s">
        <v>404</v>
      </c>
      <c r="G1002" s="290" t="s">
        <v>1940</v>
      </c>
    </row>
    <row r="1003" spans="2:7" ht="38.25" x14ac:dyDescent="0.2">
      <c r="B1003" s="282" t="s">
        <v>1684</v>
      </c>
      <c r="C1003" s="9" t="s">
        <v>1685</v>
      </c>
      <c r="D1003" s="8" t="s">
        <v>46</v>
      </c>
      <c r="E1003" s="45" t="s">
        <v>1941</v>
      </c>
      <c r="F1003" s="45" t="s">
        <v>2559</v>
      </c>
      <c r="G1003" s="290" t="s">
        <v>2632</v>
      </c>
    </row>
    <row r="1004" spans="2:7" ht="38.25" x14ac:dyDescent="0.2">
      <c r="B1004" s="282" t="s">
        <v>1931</v>
      </c>
      <c r="C1004" s="9" t="s">
        <v>1932</v>
      </c>
      <c r="D1004" s="8" t="s">
        <v>46</v>
      </c>
      <c r="E1004" s="45" t="s">
        <v>1942</v>
      </c>
      <c r="F1004" s="45" t="s">
        <v>2633</v>
      </c>
      <c r="G1004" s="290" t="s">
        <v>2634</v>
      </c>
    </row>
    <row r="1005" spans="2:7" ht="51" x14ac:dyDescent="0.2">
      <c r="B1005" s="282" t="s">
        <v>2629</v>
      </c>
      <c r="C1005" s="9" t="s">
        <v>2630</v>
      </c>
      <c r="D1005" s="8" t="s">
        <v>46</v>
      </c>
      <c r="E1005" s="45" t="s">
        <v>1943</v>
      </c>
      <c r="F1005" s="45" t="s">
        <v>2635</v>
      </c>
      <c r="G1005" s="290" t="s">
        <v>2636</v>
      </c>
    </row>
    <row r="1006" spans="2:7" x14ac:dyDescent="0.2">
      <c r="B1006" s="419" t="s">
        <v>410</v>
      </c>
      <c r="C1006" s="420"/>
      <c r="D1006" s="420"/>
      <c r="E1006" s="420"/>
      <c r="F1006" s="420"/>
      <c r="G1006" s="309">
        <v>771.77</v>
      </c>
    </row>
    <row r="1007" spans="2:7" ht="25.5" x14ac:dyDescent="0.2">
      <c r="B1007" s="312">
        <v>93653</v>
      </c>
      <c r="C1007" s="74" t="s">
        <v>587</v>
      </c>
      <c r="D1007" s="232" t="s">
        <v>117</v>
      </c>
      <c r="E1007" s="392" t="s">
        <v>630</v>
      </c>
      <c r="F1007" s="392"/>
      <c r="G1007" s="393"/>
    </row>
    <row r="1008" spans="2:7" ht="38.25" x14ac:dyDescent="0.2">
      <c r="B1008" s="282" t="s">
        <v>1944</v>
      </c>
      <c r="C1008" s="9" t="s">
        <v>1945</v>
      </c>
      <c r="D1008" s="8" t="s">
        <v>117</v>
      </c>
      <c r="E1008" s="45" t="s">
        <v>407</v>
      </c>
      <c r="F1008" s="45" t="s">
        <v>1838</v>
      </c>
      <c r="G1008" s="290" t="s">
        <v>1838</v>
      </c>
    </row>
    <row r="1009" spans="2:7" ht="25.5" x14ac:dyDescent="0.2">
      <c r="B1009" s="282" t="s">
        <v>1946</v>
      </c>
      <c r="C1009" s="9" t="s">
        <v>1947</v>
      </c>
      <c r="D1009" s="8" t="s">
        <v>117</v>
      </c>
      <c r="E1009" s="45" t="s">
        <v>407</v>
      </c>
      <c r="F1009" s="45" t="s">
        <v>1356</v>
      </c>
      <c r="G1009" s="290" t="s">
        <v>1356</v>
      </c>
    </row>
    <row r="1010" spans="2:7" ht="25.5" x14ac:dyDescent="0.2">
      <c r="B1010" s="282" t="s">
        <v>1781</v>
      </c>
      <c r="C1010" s="9" t="s">
        <v>453</v>
      </c>
      <c r="D1010" s="8" t="s">
        <v>400</v>
      </c>
      <c r="E1010" s="45" t="s">
        <v>1948</v>
      </c>
      <c r="F1010" s="45" t="s">
        <v>1783</v>
      </c>
      <c r="G1010" s="290" t="s">
        <v>1486</v>
      </c>
    </row>
    <row r="1011" spans="2:7" x14ac:dyDescent="0.2">
      <c r="B1011" s="282" t="s">
        <v>1782</v>
      </c>
      <c r="C1011" s="9" t="s">
        <v>452</v>
      </c>
      <c r="D1011" s="8" t="s">
        <v>400</v>
      </c>
      <c r="E1011" s="45" t="s">
        <v>1948</v>
      </c>
      <c r="F1011" s="45" t="s">
        <v>1784</v>
      </c>
      <c r="G1011" s="290" t="s">
        <v>1366</v>
      </c>
    </row>
    <row r="1012" spans="2:7" x14ac:dyDescent="0.2">
      <c r="B1012" s="419" t="s">
        <v>410</v>
      </c>
      <c r="C1012" s="420"/>
      <c r="D1012" s="420"/>
      <c r="E1012" s="420"/>
      <c r="F1012" s="420"/>
      <c r="G1012" s="309">
        <v>9.2200000000000006</v>
      </c>
    </row>
    <row r="1013" spans="2:7" ht="25.5" x14ac:dyDescent="0.2">
      <c r="B1013" s="312">
        <v>93654</v>
      </c>
      <c r="C1013" s="74" t="s">
        <v>588</v>
      </c>
      <c r="D1013" s="232" t="s">
        <v>117</v>
      </c>
      <c r="E1013" s="392" t="s">
        <v>631</v>
      </c>
      <c r="F1013" s="392"/>
      <c r="G1013" s="393"/>
    </row>
    <row r="1014" spans="2:7" ht="38.25" x14ac:dyDescent="0.2">
      <c r="B1014" s="282" t="s">
        <v>1944</v>
      </c>
      <c r="C1014" s="9" t="s">
        <v>1945</v>
      </c>
      <c r="D1014" s="8" t="s">
        <v>117</v>
      </c>
      <c r="E1014" s="45" t="s">
        <v>407</v>
      </c>
      <c r="F1014" s="45" t="s">
        <v>1838</v>
      </c>
      <c r="G1014" s="290" t="s">
        <v>1838</v>
      </c>
    </row>
    <row r="1015" spans="2:7" ht="25.5" x14ac:dyDescent="0.2">
      <c r="B1015" s="282" t="s">
        <v>1946</v>
      </c>
      <c r="C1015" s="9" t="s">
        <v>1947</v>
      </c>
      <c r="D1015" s="8" t="s">
        <v>117</v>
      </c>
      <c r="E1015" s="45" t="s">
        <v>407</v>
      </c>
      <c r="F1015" s="45" t="s">
        <v>1356</v>
      </c>
      <c r="G1015" s="290" t="s">
        <v>1356</v>
      </c>
    </row>
    <row r="1016" spans="2:7" ht="25.5" x14ac:dyDescent="0.2">
      <c r="B1016" s="282" t="s">
        <v>1781</v>
      </c>
      <c r="C1016" s="9" t="s">
        <v>453</v>
      </c>
      <c r="D1016" s="8" t="s">
        <v>400</v>
      </c>
      <c r="E1016" s="45" t="s">
        <v>1949</v>
      </c>
      <c r="F1016" s="45" t="s">
        <v>1783</v>
      </c>
      <c r="G1016" s="290" t="s">
        <v>1414</v>
      </c>
    </row>
    <row r="1017" spans="2:7" x14ac:dyDescent="0.2">
      <c r="B1017" s="282" t="s">
        <v>1782</v>
      </c>
      <c r="C1017" s="9" t="s">
        <v>452</v>
      </c>
      <c r="D1017" s="8" t="s">
        <v>400</v>
      </c>
      <c r="E1017" s="45" t="s">
        <v>1949</v>
      </c>
      <c r="F1017" s="45" t="s">
        <v>1784</v>
      </c>
      <c r="G1017" s="290" t="s">
        <v>1950</v>
      </c>
    </row>
    <row r="1018" spans="2:7" x14ac:dyDescent="0.2">
      <c r="B1018" s="419" t="s">
        <v>410</v>
      </c>
      <c r="C1018" s="420"/>
      <c r="D1018" s="420"/>
      <c r="E1018" s="420"/>
      <c r="F1018" s="420"/>
      <c r="G1018" s="309">
        <v>9.68</v>
      </c>
    </row>
    <row r="1019" spans="2:7" ht="25.5" x14ac:dyDescent="0.2">
      <c r="B1019" s="312">
        <v>93655</v>
      </c>
      <c r="C1019" s="74" t="s">
        <v>589</v>
      </c>
      <c r="D1019" s="232" t="s">
        <v>117</v>
      </c>
      <c r="E1019" s="392" t="s">
        <v>632</v>
      </c>
      <c r="F1019" s="392"/>
      <c r="G1019" s="393"/>
    </row>
    <row r="1020" spans="2:7" ht="38.25" x14ac:dyDescent="0.2">
      <c r="B1020" s="282" t="s">
        <v>1951</v>
      </c>
      <c r="C1020" s="9" t="s">
        <v>1952</v>
      </c>
      <c r="D1020" s="8" t="s">
        <v>117</v>
      </c>
      <c r="E1020" s="45" t="s">
        <v>407</v>
      </c>
      <c r="F1020" s="45" t="s">
        <v>1366</v>
      </c>
      <c r="G1020" s="290" t="s">
        <v>1366</v>
      </c>
    </row>
    <row r="1021" spans="2:7" ht="25.5" x14ac:dyDescent="0.2">
      <c r="B1021" s="282" t="s">
        <v>1946</v>
      </c>
      <c r="C1021" s="9" t="s">
        <v>1947</v>
      </c>
      <c r="D1021" s="8" t="s">
        <v>117</v>
      </c>
      <c r="E1021" s="45" t="s">
        <v>407</v>
      </c>
      <c r="F1021" s="45" t="s">
        <v>1356</v>
      </c>
      <c r="G1021" s="290" t="s">
        <v>1356</v>
      </c>
    </row>
    <row r="1022" spans="2:7" ht="25.5" x14ac:dyDescent="0.2">
      <c r="B1022" s="282" t="s">
        <v>1781</v>
      </c>
      <c r="C1022" s="9" t="s">
        <v>453</v>
      </c>
      <c r="D1022" s="8" t="s">
        <v>400</v>
      </c>
      <c r="E1022" s="45" t="s">
        <v>1953</v>
      </c>
      <c r="F1022" s="45" t="s">
        <v>1783</v>
      </c>
      <c r="G1022" s="290" t="s">
        <v>1954</v>
      </c>
    </row>
    <row r="1023" spans="2:7" x14ac:dyDescent="0.2">
      <c r="B1023" s="282" t="s">
        <v>1782</v>
      </c>
      <c r="C1023" s="9" t="s">
        <v>452</v>
      </c>
      <c r="D1023" s="8" t="s">
        <v>400</v>
      </c>
      <c r="E1023" s="45" t="s">
        <v>1953</v>
      </c>
      <c r="F1023" s="45" t="s">
        <v>1784</v>
      </c>
      <c r="G1023" s="290" t="s">
        <v>1083</v>
      </c>
    </row>
    <row r="1024" spans="2:7" x14ac:dyDescent="0.2">
      <c r="B1024" s="419" t="s">
        <v>410</v>
      </c>
      <c r="C1024" s="420"/>
      <c r="D1024" s="420"/>
      <c r="E1024" s="420"/>
      <c r="F1024" s="420"/>
      <c r="G1024" s="309">
        <v>10.56</v>
      </c>
    </row>
    <row r="1025" spans="2:7" ht="25.5" x14ac:dyDescent="0.2">
      <c r="B1025" s="312">
        <v>93656</v>
      </c>
      <c r="C1025" s="74" t="s">
        <v>590</v>
      </c>
      <c r="D1025" s="232" t="s">
        <v>117</v>
      </c>
      <c r="E1025" s="392" t="s">
        <v>633</v>
      </c>
      <c r="F1025" s="392"/>
      <c r="G1025" s="393"/>
    </row>
    <row r="1026" spans="2:7" ht="38.25" x14ac:dyDescent="0.2">
      <c r="B1026" s="282" t="s">
        <v>1951</v>
      </c>
      <c r="C1026" s="9" t="s">
        <v>1952</v>
      </c>
      <c r="D1026" s="8" t="s">
        <v>117</v>
      </c>
      <c r="E1026" s="45" t="s">
        <v>407</v>
      </c>
      <c r="F1026" s="45" t="s">
        <v>1366</v>
      </c>
      <c r="G1026" s="290" t="s">
        <v>1366</v>
      </c>
    </row>
    <row r="1027" spans="2:7" ht="25.5" x14ac:dyDescent="0.2">
      <c r="B1027" s="282" t="s">
        <v>1946</v>
      </c>
      <c r="C1027" s="9" t="s">
        <v>1947</v>
      </c>
      <c r="D1027" s="8" t="s">
        <v>117</v>
      </c>
      <c r="E1027" s="45" t="s">
        <v>407</v>
      </c>
      <c r="F1027" s="45" t="s">
        <v>1356</v>
      </c>
      <c r="G1027" s="290" t="s">
        <v>1356</v>
      </c>
    </row>
    <row r="1028" spans="2:7" ht="25.5" x14ac:dyDescent="0.2">
      <c r="B1028" s="282" t="s">
        <v>1781</v>
      </c>
      <c r="C1028" s="9" t="s">
        <v>453</v>
      </c>
      <c r="D1028" s="8" t="s">
        <v>400</v>
      </c>
      <c r="E1028" s="45" t="s">
        <v>1953</v>
      </c>
      <c r="F1028" s="45" t="s">
        <v>1783</v>
      </c>
      <c r="G1028" s="290" t="s">
        <v>1954</v>
      </c>
    </row>
    <row r="1029" spans="2:7" x14ac:dyDescent="0.2">
      <c r="B1029" s="282" t="s">
        <v>1782</v>
      </c>
      <c r="C1029" s="9" t="s">
        <v>452</v>
      </c>
      <c r="D1029" s="8" t="s">
        <v>400</v>
      </c>
      <c r="E1029" s="45" t="s">
        <v>1953</v>
      </c>
      <c r="F1029" s="45" t="s">
        <v>1784</v>
      </c>
      <c r="G1029" s="290" t="s">
        <v>1083</v>
      </c>
    </row>
    <row r="1030" spans="2:7" x14ac:dyDescent="0.2">
      <c r="B1030" s="419" t="s">
        <v>410</v>
      </c>
      <c r="C1030" s="420"/>
      <c r="D1030" s="420"/>
      <c r="E1030" s="420"/>
      <c r="F1030" s="420"/>
      <c r="G1030" s="309">
        <v>10.56</v>
      </c>
    </row>
    <row r="1031" spans="2:7" ht="25.5" x14ac:dyDescent="0.2">
      <c r="B1031" s="312">
        <v>93662</v>
      </c>
      <c r="C1031" s="74" t="s">
        <v>591</v>
      </c>
      <c r="D1031" s="232" t="s">
        <v>117</v>
      </c>
      <c r="E1031" s="392" t="s">
        <v>634</v>
      </c>
      <c r="F1031" s="392"/>
      <c r="G1031" s="393"/>
    </row>
    <row r="1032" spans="2:7" ht="38.25" x14ac:dyDescent="0.2">
      <c r="B1032" s="282" t="s">
        <v>1951</v>
      </c>
      <c r="C1032" s="9" t="s">
        <v>1952</v>
      </c>
      <c r="D1032" s="8" t="s">
        <v>117</v>
      </c>
      <c r="E1032" s="45" t="s">
        <v>1372</v>
      </c>
      <c r="F1032" s="45" t="s">
        <v>1366</v>
      </c>
      <c r="G1032" s="290" t="s">
        <v>1957</v>
      </c>
    </row>
    <row r="1033" spans="2:7" x14ac:dyDescent="0.2">
      <c r="B1033" s="282" t="s">
        <v>1955</v>
      </c>
      <c r="C1033" s="9" t="s">
        <v>1956</v>
      </c>
      <c r="D1033" s="8" t="s">
        <v>117</v>
      </c>
      <c r="E1033" s="45" t="s">
        <v>407</v>
      </c>
      <c r="F1033" s="45" t="s">
        <v>2637</v>
      </c>
      <c r="G1033" s="290" t="s">
        <v>2637</v>
      </c>
    </row>
    <row r="1034" spans="2:7" ht="25.5" x14ac:dyDescent="0.2">
      <c r="B1034" s="282" t="s">
        <v>1781</v>
      </c>
      <c r="C1034" s="9" t="s">
        <v>453</v>
      </c>
      <c r="D1034" s="8" t="s">
        <v>400</v>
      </c>
      <c r="E1034" s="45" t="s">
        <v>1958</v>
      </c>
      <c r="F1034" s="45" t="s">
        <v>1783</v>
      </c>
      <c r="G1034" s="290" t="s">
        <v>1959</v>
      </c>
    </row>
    <row r="1035" spans="2:7" x14ac:dyDescent="0.2">
      <c r="B1035" s="282" t="s">
        <v>1782</v>
      </c>
      <c r="C1035" s="9" t="s">
        <v>452</v>
      </c>
      <c r="D1035" s="8" t="s">
        <v>400</v>
      </c>
      <c r="E1035" s="45" t="s">
        <v>1958</v>
      </c>
      <c r="F1035" s="45" t="s">
        <v>1784</v>
      </c>
      <c r="G1035" s="290" t="s">
        <v>1960</v>
      </c>
    </row>
    <row r="1036" spans="2:7" x14ac:dyDescent="0.2">
      <c r="B1036" s="419" t="s">
        <v>410</v>
      </c>
      <c r="C1036" s="420"/>
      <c r="D1036" s="420"/>
      <c r="E1036" s="420"/>
      <c r="F1036" s="420"/>
      <c r="G1036" s="309">
        <v>48.5</v>
      </c>
    </row>
    <row r="1037" spans="2:7" ht="25.5" x14ac:dyDescent="0.2">
      <c r="B1037" s="312">
        <v>93663</v>
      </c>
      <c r="C1037" s="74" t="s">
        <v>592</v>
      </c>
      <c r="D1037" s="232" t="s">
        <v>117</v>
      </c>
      <c r="E1037" s="392" t="s">
        <v>635</v>
      </c>
      <c r="F1037" s="392"/>
      <c r="G1037" s="393"/>
    </row>
    <row r="1038" spans="2:7" ht="38.25" x14ac:dyDescent="0.2">
      <c r="B1038" s="282" t="s">
        <v>1951</v>
      </c>
      <c r="C1038" s="9" t="s">
        <v>1952</v>
      </c>
      <c r="D1038" s="8" t="s">
        <v>117</v>
      </c>
      <c r="E1038" s="45" t="s">
        <v>1372</v>
      </c>
      <c r="F1038" s="45" t="s">
        <v>1366</v>
      </c>
      <c r="G1038" s="290" t="s">
        <v>1957</v>
      </c>
    </row>
    <row r="1039" spans="2:7" x14ac:dyDescent="0.2">
      <c r="B1039" s="282" t="s">
        <v>1955</v>
      </c>
      <c r="C1039" s="9" t="s">
        <v>1956</v>
      </c>
      <c r="D1039" s="8" t="s">
        <v>117</v>
      </c>
      <c r="E1039" s="45" t="s">
        <v>407</v>
      </c>
      <c r="F1039" s="45" t="s">
        <v>2637</v>
      </c>
      <c r="G1039" s="290" t="s">
        <v>2637</v>
      </c>
    </row>
    <row r="1040" spans="2:7" ht="25.5" x14ac:dyDescent="0.2">
      <c r="B1040" s="282" t="s">
        <v>1781</v>
      </c>
      <c r="C1040" s="9" t="s">
        <v>453</v>
      </c>
      <c r="D1040" s="8" t="s">
        <v>400</v>
      </c>
      <c r="E1040" s="45" t="s">
        <v>1958</v>
      </c>
      <c r="F1040" s="45" t="s">
        <v>1783</v>
      </c>
      <c r="G1040" s="290" t="s">
        <v>1959</v>
      </c>
    </row>
    <row r="1041" spans="2:7" x14ac:dyDescent="0.2">
      <c r="B1041" s="282" t="s">
        <v>1782</v>
      </c>
      <c r="C1041" s="9" t="s">
        <v>452</v>
      </c>
      <c r="D1041" s="8" t="s">
        <v>400</v>
      </c>
      <c r="E1041" s="45" t="s">
        <v>1958</v>
      </c>
      <c r="F1041" s="45" t="s">
        <v>1784</v>
      </c>
      <c r="G1041" s="290" t="s">
        <v>1960</v>
      </c>
    </row>
    <row r="1042" spans="2:7" x14ac:dyDescent="0.2">
      <c r="B1042" s="419" t="s">
        <v>410</v>
      </c>
      <c r="C1042" s="420"/>
      <c r="D1042" s="420"/>
      <c r="E1042" s="420"/>
      <c r="F1042" s="420"/>
      <c r="G1042" s="309">
        <v>48.5</v>
      </c>
    </row>
    <row r="1043" spans="2:7" ht="25.5" x14ac:dyDescent="0.2">
      <c r="B1043" s="312">
        <v>93664</v>
      </c>
      <c r="C1043" s="74" t="s">
        <v>593</v>
      </c>
      <c r="D1043" s="232" t="s">
        <v>117</v>
      </c>
      <c r="E1043" s="392" t="s">
        <v>636</v>
      </c>
      <c r="F1043" s="392"/>
      <c r="G1043" s="393"/>
    </row>
    <row r="1044" spans="2:7" ht="38.25" x14ac:dyDescent="0.2">
      <c r="B1044" s="282" t="s">
        <v>1961</v>
      </c>
      <c r="C1044" s="9" t="s">
        <v>1962</v>
      </c>
      <c r="D1044" s="8" t="s">
        <v>117</v>
      </c>
      <c r="E1044" s="45" t="s">
        <v>1372</v>
      </c>
      <c r="F1044" s="45" t="s">
        <v>1963</v>
      </c>
      <c r="G1044" s="290" t="s">
        <v>1964</v>
      </c>
    </row>
    <row r="1045" spans="2:7" x14ac:dyDescent="0.2">
      <c r="B1045" s="282" t="s">
        <v>1955</v>
      </c>
      <c r="C1045" s="9" t="s">
        <v>1956</v>
      </c>
      <c r="D1045" s="8" t="s">
        <v>117</v>
      </c>
      <c r="E1045" s="45" t="s">
        <v>407</v>
      </c>
      <c r="F1045" s="45" t="s">
        <v>2637</v>
      </c>
      <c r="G1045" s="290" t="s">
        <v>2637</v>
      </c>
    </row>
    <row r="1046" spans="2:7" ht="25.5" x14ac:dyDescent="0.2">
      <c r="B1046" s="282" t="s">
        <v>1781</v>
      </c>
      <c r="C1046" s="9" t="s">
        <v>453</v>
      </c>
      <c r="D1046" s="8" t="s">
        <v>400</v>
      </c>
      <c r="E1046" s="45" t="s">
        <v>1965</v>
      </c>
      <c r="F1046" s="45" t="s">
        <v>1783</v>
      </c>
      <c r="G1046" s="290" t="s">
        <v>1582</v>
      </c>
    </row>
    <row r="1047" spans="2:7" x14ac:dyDescent="0.2">
      <c r="B1047" s="282" t="s">
        <v>1782</v>
      </c>
      <c r="C1047" s="9" t="s">
        <v>452</v>
      </c>
      <c r="D1047" s="8" t="s">
        <v>400</v>
      </c>
      <c r="E1047" s="45" t="s">
        <v>1965</v>
      </c>
      <c r="F1047" s="45" t="s">
        <v>1784</v>
      </c>
      <c r="G1047" s="290" t="s">
        <v>1966</v>
      </c>
    </row>
    <row r="1048" spans="2:7" x14ac:dyDescent="0.2">
      <c r="B1048" s="419" t="s">
        <v>410</v>
      </c>
      <c r="C1048" s="420"/>
      <c r="D1048" s="420"/>
      <c r="E1048" s="420"/>
      <c r="F1048" s="420"/>
      <c r="G1048" s="309">
        <v>50.68</v>
      </c>
    </row>
    <row r="1049" spans="2:7" ht="25.5" x14ac:dyDescent="0.2">
      <c r="B1049" s="312">
        <v>93672</v>
      </c>
      <c r="C1049" s="74" t="s">
        <v>594</v>
      </c>
      <c r="D1049" s="232" t="s">
        <v>117</v>
      </c>
      <c r="E1049" s="392" t="s">
        <v>637</v>
      </c>
      <c r="F1049" s="392"/>
      <c r="G1049" s="393"/>
    </row>
    <row r="1050" spans="2:7" ht="38.25" x14ac:dyDescent="0.2">
      <c r="B1050" s="282" t="s">
        <v>1967</v>
      </c>
      <c r="C1050" s="9" t="s">
        <v>1968</v>
      </c>
      <c r="D1050" s="8" t="s">
        <v>117</v>
      </c>
      <c r="E1050" s="45" t="s">
        <v>1971</v>
      </c>
      <c r="F1050" s="45" t="s">
        <v>978</v>
      </c>
      <c r="G1050" s="290" t="s">
        <v>1972</v>
      </c>
    </row>
    <row r="1051" spans="2:7" x14ac:dyDescent="0.2">
      <c r="B1051" s="282" t="s">
        <v>1969</v>
      </c>
      <c r="C1051" s="9" t="s">
        <v>1970</v>
      </c>
      <c r="D1051" s="8" t="s">
        <v>117</v>
      </c>
      <c r="E1051" s="45" t="s">
        <v>407</v>
      </c>
      <c r="F1051" s="45" t="s">
        <v>2638</v>
      </c>
      <c r="G1051" s="290" t="s">
        <v>2638</v>
      </c>
    </row>
    <row r="1052" spans="2:7" ht="25.5" x14ac:dyDescent="0.2">
      <c r="B1052" s="282" t="s">
        <v>1781</v>
      </c>
      <c r="C1052" s="9" t="s">
        <v>453</v>
      </c>
      <c r="D1052" s="8" t="s">
        <v>400</v>
      </c>
      <c r="E1052" s="45" t="s">
        <v>1973</v>
      </c>
      <c r="F1052" s="45" t="s">
        <v>1783</v>
      </c>
      <c r="G1052" s="290" t="s">
        <v>1974</v>
      </c>
    </row>
    <row r="1053" spans="2:7" x14ac:dyDescent="0.2">
      <c r="B1053" s="282" t="s">
        <v>1782</v>
      </c>
      <c r="C1053" s="9" t="s">
        <v>452</v>
      </c>
      <c r="D1053" s="8" t="s">
        <v>400</v>
      </c>
      <c r="E1053" s="45" t="s">
        <v>1973</v>
      </c>
      <c r="F1053" s="45" t="s">
        <v>1784</v>
      </c>
      <c r="G1053" s="290" t="s">
        <v>1975</v>
      </c>
    </row>
    <row r="1054" spans="2:7" x14ac:dyDescent="0.2">
      <c r="B1054" s="419" t="s">
        <v>410</v>
      </c>
      <c r="C1054" s="420"/>
      <c r="D1054" s="420"/>
      <c r="E1054" s="420"/>
      <c r="F1054" s="420"/>
      <c r="G1054" s="309">
        <v>69.67</v>
      </c>
    </row>
    <row r="1055" spans="2:7" ht="25.5" x14ac:dyDescent="0.2">
      <c r="B1055" s="279" t="s">
        <v>780</v>
      </c>
      <c r="C1055" s="74" t="s">
        <v>595</v>
      </c>
      <c r="D1055" s="232" t="s">
        <v>117</v>
      </c>
      <c r="E1055" s="392" t="s">
        <v>638</v>
      </c>
      <c r="F1055" s="392"/>
      <c r="G1055" s="393"/>
    </row>
    <row r="1056" spans="2:7" ht="38.25" x14ac:dyDescent="0.2">
      <c r="B1056" s="282" t="s">
        <v>1967</v>
      </c>
      <c r="C1056" s="9" t="s">
        <v>1968</v>
      </c>
      <c r="D1056" s="8" t="s">
        <v>117</v>
      </c>
      <c r="E1056" s="45" t="s">
        <v>1971</v>
      </c>
      <c r="F1056" s="45" t="s">
        <v>978</v>
      </c>
      <c r="G1056" s="281">
        <f t="shared" ref="G1056:G1059" si="10">ROUND(E1056*F1056,2)</f>
        <v>2.88</v>
      </c>
    </row>
    <row r="1057" spans="2:7" x14ac:dyDescent="0.2">
      <c r="B1057" s="282">
        <v>34714</v>
      </c>
      <c r="C1057" s="9" t="s">
        <v>1976</v>
      </c>
      <c r="D1057" s="8" t="s">
        <v>117</v>
      </c>
      <c r="E1057" s="45" t="s">
        <v>407</v>
      </c>
      <c r="F1057" s="45">
        <v>61.52</v>
      </c>
      <c r="G1057" s="281">
        <f t="shared" si="10"/>
        <v>61.52</v>
      </c>
    </row>
    <row r="1058" spans="2:7" ht="25.5" x14ac:dyDescent="0.2">
      <c r="B1058" s="282" t="s">
        <v>1781</v>
      </c>
      <c r="C1058" s="9" t="s">
        <v>453</v>
      </c>
      <c r="D1058" s="8" t="s">
        <v>400</v>
      </c>
      <c r="E1058" s="45" t="s">
        <v>1973</v>
      </c>
      <c r="F1058" s="40">
        <v>16.5</v>
      </c>
      <c r="G1058" s="281">
        <f t="shared" si="10"/>
        <v>6.69</v>
      </c>
    </row>
    <row r="1059" spans="2:7" x14ac:dyDescent="0.2">
      <c r="B1059" s="282" t="s">
        <v>1782</v>
      </c>
      <c r="C1059" s="9" t="s">
        <v>452</v>
      </c>
      <c r="D1059" s="8" t="s">
        <v>400</v>
      </c>
      <c r="E1059" s="45" t="s">
        <v>1973</v>
      </c>
      <c r="F1059" s="45">
        <v>21.18</v>
      </c>
      <c r="G1059" s="281">
        <f t="shared" si="10"/>
        <v>8.59</v>
      </c>
    </row>
    <row r="1060" spans="2:7" x14ac:dyDescent="0.2">
      <c r="B1060" s="419" t="s">
        <v>410</v>
      </c>
      <c r="C1060" s="420"/>
      <c r="D1060" s="420"/>
      <c r="E1060" s="420"/>
      <c r="F1060" s="420"/>
      <c r="G1060" s="309">
        <f>SUM(G1056:G1059)</f>
        <v>79.680000000000007</v>
      </c>
    </row>
    <row r="1061" spans="2:7" ht="25.5" x14ac:dyDescent="0.2">
      <c r="B1061" s="279" t="s">
        <v>781</v>
      </c>
      <c r="C1061" s="74" t="s">
        <v>596</v>
      </c>
      <c r="D1061" s="232" t="s">
        <v>117</v>
      </c>
      <c r="E1061" s="392" t="s">
        <v>639</v>
      </c>
      <c r="F1061" s="392"/>
      <c r="G1061" s="393"/>
    </row>
    <row r="1062" spans="2:7" ht="38.25" x14ac:dyDescent="0.2">
      <c r="B1062" s="282" t="s">
        <v>1967</v>
      </c>
      <c r="C1062" s="9" t="s">
        <v>1968</v>
      </c>
      <c r="D1062" s="8" t="s">
        <v>117</v>
      </c>
      <c r="E1062" s="45" t="s">
        <v>1971</v>
      </c>
      <c r="F1062" s="45" t="s">
        <v>978</v>
      </c>
      <c r="G1062" s="281">
        <f t="shared" ref="G1062:G1065" si="11">ROUND(E1062*F1062,2)</f>
        <v>2.88</v>
      </c>
    </row>
    <row r="1063" spans="2:7" ht="25.5" x14ac:dyDescent="0.2">
      <c r="B1063" s="316">
        <v>2373</v>
      </c>
      <c r="C1063" s="22" t="s">
        <v>1977</v>
      </c>
      <c r="D1063" s="8" t="s">
        <v>117</v>
      </c>
      <c r="E1063" s="45" t="s">
        <v>407</v>
      </c>
      <c r="F1063" s="45">
        <v>89.85</v>
      </c>
      <c r="G1063" s="281">
        <f t="shared" si="11"/>
        <v>89.85</v>
      </c>
    </row>
    <row r="1064" spans="2:7" ht="25.5" x14ac:dyDescent="0.2">
      <c r="B1064" s="282" t="s">
        <v>1781</v>
      </c>
      <c r="C1064" s="9" t="s">
        <v>453</v>
      </c>
      <c r="D1064" s="8" t="s">
        <v>400</v>
      </c>
      <c r="E1064" s="45" t="s">
        <v>1973</v>
      </c>
      <c r="F1064" s="40">
        <v>16.5</v>
      </c>
      <c r="G1064" s="281">
        <f t="shared" si="11"/>
        <v>6.69</v>
      </c>
    </row>
    <row r="1065" spans="2:7" x14ac:dyDescent="0.2">
      <c r="B1065" s="282" t="s">
        <v>1782</v>
      </c>
      <c r="C1065" s="9" t="s">
        <v>452</v>
      </c>
      <c r="D1065" s="8" t="s">
        <v>400</v>
      </c>
      <c r="E1065" s="45" t="s">
        <v>1973</v>
      </c>
      <c r="F1065" s="45">
        <v>21.18</v>
      </c>
      <c r="G1065" s="281">
        <f t="shared" si="11"/>
        <v>8.59</v>
      </c>
    </row>
    <row r="1066" spans="2:7" x14ac:dyDescent="0.2">
      <c r="B1066" s="419" t="s">
        <v>410</v>
      </c>
      <c r="C1066" s="420"/>
      <c r="D1066" s="420"/>
      <c r="E1066" s="420"/>
      <c r="F1066" s="420"/>
      <c r="G1066" s="317">
        <v>102.62</v>
      </c>
    </row>
    <row r="1067" spans="2:7" ht="51" x14ac:dyDescent="0.2">
      <c r="B1067" s="312">
        <v>101875</v>
      </c>
      <c r="C1067" s="74" t="s">
        <v>597</v>
      </c>
      <c r="D1067" s="232" t="s">
        <v>117</v>
      </c>
      <c r="E1067" s="392" t="s">
        <v>640</v>
      </c>
      <c r="F1067" s="392"/>
      <c r="G1067" s="393"/>
    </row>
    <row r="1068" spans="2:7" ht="38.25" x14ac:dyDescent="0.2">
      <c r="B1068" s="282" t="s">
        <v>1978</v>
      </c>
      <c r="C1068" s="9" t="s">
        <v>1979</v>
      </c>
      <c r="D1068" s="8" t="s">
        <v>117</v>
      </c>
      <c r="E1068" s="45" t="s">
        <v>407</v>
      </c>
      <c r="F1068" s="45" t="s">
        <v>2639</v>
      </c>
      <c r="G1068" s="290" t="s">
        <v>2639</v>
      </c>
    </row>
    <row r="1069" spans="2:7" ht="51" x14ac:dyDescent="0.2">
      <c r="B1069" s="282" t="s">
        <v>1980</v>
      </c>
      <c r="C1069" s="9" t="s">
        <v>1981</v>
      </c>
      <c r="D1069" s="8" t="s">
        <v>46</v>
      </c>
      <c r="E1069" s="45" t="s">
        <v>1982</v>
      </c>
      <c r="F1069" s="45" t="s">
        <v>2640</v>
      </c>
      <c r="G1069" s="290" t="s">
        <v>2641</v>
      </c>
    </row>
    <row r="1070" spans="2:7" ht="25.5" x14ac:dyDescent="0.2">
      <c r="B1070" s="282" t="s">
        <v>1781</v>
      </c>
      <c r="C1070" s="9" t="s">
        <v>453</v>
      </c>
      <c r="D1070" s="8" t="s">
        <v>400</v>
      </c>
      <c r="E1070" s="45" t="s">
        <v>1983</v>
      </c>
      <c r="F1070" s="45" t="s">
        <v>1783</v>
      </c>
      <c r="G1070" s="290" t="s">
        <v>1984</v>
      </c>
    </row>
    <row r="1071" spans="2:7" x14ac:dyDescent="0.2">
      <c r="B1071" s="282" t="s">
        <v>1782</v>
      </c>
      <c r="C1071" s="9" t="s">
        <v>452</v>
      </c>
      <c r="D1071" s="8" t="s">
        <v>400</v>
      </c>
      <c r="E1071" s="45" t="s">
        <v>1983</v>
      </c>
      <c r="F1071" s="45" t="s">
        <v>1784</v>
      </c>
      <c r="G1071" s="290" t="s">
        <v>1985</v>
      </c>
    </row>
    <row r="1072" spans="2:7" x14ac:dyDescent="0.2">
      <c r="B1072" s="419" t="s">
        <v>410</v>
      </c>
      <c r="C1072" s="420"/>
      <c r="D1072" s="420"/>
      <c r="E1072" s="420"/>
      <c r="F1072" s="420"/>
      <c r="G1072" s="317">
        <v>329.44</v>
      </c>
    </row>
    <row r="1073" spans="2:7" x14ac:dyDescent="0.2">
      <c r="B1073" s="312" t="s">
        <v>782</v>
      </c>
      <c r="C1073" s="74" t="s">
        <v>598</v>
      </c>
      <c r="D1073" s="232" t="s">
        <v>117</v>
      </c>
      <c r="E1073" s="392" t="s">
        <v>641</v>
      </c>
      <c r="F1073" s="392"/>
      <c r="G1073" s="393"/>
    </row>
    <row r="1074" spans="2:7" x14ac:dyDescent="0.2">
      <c r="B1074" s="313" t="s">
        <v>782</v>
      </c>
      <c r="C1074" s="11" t="s">
        <v>598</v>
      </c>
      <c r="D1074" s="8" t="s">
        <v>117</v>
      </c>
      <c r="E1074" s="45" t="s">
        <v>407</v>
      </c>
      <c r="F1074" s="40">
        <v>4500</v>
      </c>
      <c r="G1074" s="291">
        <v>4500</v>
      </c>
    </row>
    <row r="1075" spans="2:7" x14ac:dyDescent="0.2">
      <c r="B1075" s="419" t="s">
        <v>410</v>
      </c>
      <c r="C1075" s="420"/>
      <c r="D1075" s="420"/>
      <c r="E1075" s="420"/>
      <c r="F1075" s="420"/>
      <c r="G1075" s="317">
        <v>4500</v>
      </c>
    </row>
    <row r="1076" spans="2:7" x14ac:dyDescent="0.2">
      <c r="B1076" s="312">
        <v>101909</v>
      </c>
      <c r="C1076" s="74" t="s">
        <v>644</v>
      </c>
      <c r="D1076" s="232" t="s">
        <v>117</v>
      </c>
      <c r="E1076" s="392" t="s">
        <v>130</v>
      </c>
      <c r="F1076" s="392"/>
      <c r="G1076" s="393"/>
    </row>
    <row r="1077" spans="2:7" ht="51" x14ac:dyDescent="0.2">
      <c r="B1077" s="282" t="s">
        <v>1986</v>
      </c>
      <c r="C1077" s="9" t="s">
        <v>1987</v>
      </c>
      <c r="D1077" s="8" t="s">
        <v>117</v>
      </c>
      <c r="E1077" s="45" t="s">
        <v>1372</v>
      </c>
      <c r="F1077" s="45" t="s">
        <v>1181</v>
      </c>
      <c r="G1077" s="290" t="s">
        <v>1410</v>
      </c>
    </row>
    <row r="1078" spans="2:7" ht="25.5" x14ac:dyDescent="0.2">
      <c r="B1078" s="282" t="s">
        <v>1988</v>
      </c>
      <c r="C1078" s="9" t="s">
        <v>1989</v>
      </c>
      <c r="D1078" s="8" t="s">
        <v>117</v>
      </c>
      <c r="E1078" s="45" t="s">
        <v>407</v>
      </c>
      <c r="F1078" s="45" t="s">
        <v>1991</v>
      </c>
      <c r="G1078" s="290" t="s">
        <v>1991</v>
      </c>
    </row>
    <row r="1079" spans="2:7" ht="25.5" x14ac:dyDescent="0.2">
      <c r="B1079" s="282" t="s">
        <v>1474</v>
      </c>
      <c r="C1079" s="9" t="s">
        <v>471</v>
      </c>
      <c r="D1079" s="8" t="s">
        <v>400</v>
      </c>
      <c r="E1079" s="45" t="s">
        <v>1992</v>
      </c>
      <c r="F1079" s="45" t="s">
        <v>1477</v>
      </c>
      <c r="G1079" s="290" t="s">
        <v>1993</v>
      </c>
    </row>
    <row r="1080" spans="2:7" ht="25.5" x14ac:dyDescent="0.2">
      <c r="B1080" s="282" t="s">
        <v>1475</v>
      </c>
      <c r="C1080" s="9" t="s">
        <v>470</v>
      </c>
      <c r="D1080" s="8" t="s">
        <v>400</v>
      </c>
      <c r="E1080" s="45" t="s">
        <v>1992</v>
      </c>
      <c r="F1080" s="45" t="s">
        <v>1479</v>
      </c>
      <c r="G1080" s="290" t="s">
        <v>1994</v>
      </c>
    </row>
    <row r="1081" spans="2:7" x14ac:dyDescent="0.2">
      <c r="B1081" s="419" t="s">
        <v>410</v>
      </c>
      <c r="C1081" s="420"/>
      <c r="D1081" s="420"/>
      <c r="E1081" s="420"/>
      <c r="F1081" s="420"/>
      <c r="G1081" s="317">
        <v>207.39</v>
      </c>
    </row>
    <row r="1082" spans="2:7" x14ac:dyDescent="0.2">
      <c r="B1082" s="312">
        <v>37560</v>
      </c>
      <c r="C1082" s="74" t="s">
        <v>645</v>
      </c>
      <c r="D1082" s="232" t="s">
        <v>117</v>
      </c>
      <c r="E1082" s="392" t="s">
        <v>131</v>
      </c>
      <c r="F1082" s="392"/>
      <c r="G1082" s="393"/>
    </row>
    <row r="1083" spans="2:7" ht="51" x14ac:dyDescent="0.2">
      <c r="B1083" s="280">
        <v>37560</v>
      </c>
      <c r="C1083" s="22" t="s">
        <v>1996</v>
      </c>
      <c r="D1083" s="21" t="s">
        <v>122</v>
      </c>
      <c r="E1083" s="45" t="s">
        <v>407</v>
      </c>
      <c r="F1083" s="45">
        <v>34.450000000000003</v>
      </c>
      <c r="G1083" s="290">
        <v>34.450000000000003</v>
      </c>
    </row>
    <row r="1084" spans="2:7" x14ac:dyDescent="0.2">
      <c r="B1084" s="419" t="s">
        <v>410</v>
      </c>
      <c r="C1084" s="420"/>
      <c r="D1084" s="420"/>
      <c r="E1084" s="420"/>
      <c r="F1084" s="420"/>
      <c r="G1084" s="317">
        <v>34.450000000000003</v>
      </c>
    </row>
    <row r="1085" spans="2:7" x14ac:dyDescent="0.2">
      <c r="B1085" s="312">
        <v>37559</v>
      </c>
      <c r="C1085" s="74" t="s">
        <v>646</v>
      </c>
      <c r="D1085" s="232" t="s">
        <v>117</v>
      </c>
      <c r="E1085" s="392" t="s">
        <v>132</v>
      </c>
      <c r="F1085" s="392"/>
      <c r="G1085" s="393"/>
    </row>
    <row r="1086" spans="2:7" ht="51" x14ac:dyDescent="0.2">
      <c r="B1086" s="280">
        <v>37559</v>
      </c>
      <c r="C1086" s="22" t="s">
        <v>1995</v>
      </c>
      <c r="D1086" s="21" t="s">
        <v>122</v>
      </c>
      <c r="E1086" s="45" t="s">
        <v>407</v>
      </c>
      <c r="F1086" s="45">
        <v>24.83</v>
      </c>
      <c r="G1086" s="290">
        <v>24.83</v>
      </c>
    </row>
    <row r="1087" spans="2:7" x14ac:dyDescent="0.2">
      <c r="B1087" s="419" t="s">
        <v>410</v>
      </c>
      <c r="C1087" s="420"/>
      <c r="D1087" s="420"/>
      <c r="E1087" s="420"/>
      <c r="F1087" s="420"/>
      <c r="G1087" s="317">
        <v>24.83</v>
      </c>
    </row>
    <row r="1088" spans="2:7" x14ac:dyDescent="0.2">
      <c r="B1088" s="312">
        <v>37559</v>
      </c>
      <c r="C1088" s="74" t="s">
        <v>647</v>
      </c>
      <c r="D1088" s="232" t="s">
        <v>117</v>
      </c>
      <c r="E1088" s="392" t="s">
        <v>133</v>
      </c>
      <c r="F1088" s="392"/>
      <c r="G1088" s="393"/>
    </row>
    <row r="1089" spans="2:7" ht="51" x14ac:dyDescent="0.2">
      <c r="B1089" s="280">
        <v>37559</v>
      </c>
      <c r="C1089" s="22" t="s">
        <v>1995</v>
      </c>
      <c r="D1089" s="21" t="s">
        <v>122</v>
      </c>
      <c r="E1089" s="45" t="s">
        <v>407</v>
      </c>
      <c r="F1089" s="45">
        <v>24.83</v>
      </c>
      <c r="G1089" s="290">
        <v>24.83</v>
      </c>
    </row>
    <row r="1090" spans="2:7" x14ac:dyDescent="0.2">
      <c r="B1090" s="419" t="s">
        <v>410</v>
      </c>
      <c r="C1090" s="420"/>
      <c r="D1090" s="420"/>
      <c r="E1090" s="420"/>
      <c r="F1090" s="420"/>
      <c r="G1090" s="317">
        <v>24.83</v>
      </c>
    </row>
    <row r="1091" spans="2:7" x14ac:dyDescent="0.2">
      <c r="B1091" s="312">
        <v>37559</v>
      </c>
      <c r="C1091" s="74" t="s">
        <v>648</v>
      </c>
      <c r="D1091" s="232" t="s">
        <v>117</v>
      </c>
      <c r="E1091" s="392" t="s">
        <v>134</v>
      </c>
      <c r="F1091" s="392"/>
      <c r="G1091" s="393"/>
    </row>
    <row r="1092" spans="2:7" ht="51" x14ac:dyDescent="0.2">
      <c r="B1092" s="280">
        <v>37559</v>
      </c>
      <c r="C1092" s="22" t="s">
        <v>1995</v>
      </c>
      <c r="D1092" s="21" t="s">
        <v>122</v>
      </c>
      <c r="E1092" s="45" t="s">
        <v>407</v>
      </c>
      <c r="F1092" s="45">
        <v>24.83</v>
      </c>
      <c r="G1092" s="290">
        <v>24.83</v>
      </c>
    </row>
    <row r="1093" spans="2:7" x14ac:dyDescent="0.2">
      <c r="B1093" s="419" t="s">
        <v>410</v>
      </c>
      <c r="C1093" s="420"/>
      <c r="D1093" s="420"/>
      <c r="E1093" s="420"/>
      <c r="F1093" s="420"/>
      <c r="G1093" s="317">
        <v>24.83</v>
      </c>
    </row>
    <row r="1094" spans="2:7" x14ac:dyDescent="0.2">
      <c r="B1094" s="312">
        <v>37556</v>
      </c>
      <c r="C1094" s="74" t="s">
        <v>649</v>
      </c>
      <c r="D1094" s="232" t="s">
        <v>117</v>
      </c>
      <c r="E1094" s="392" t="s">
        <v>696</v>
      </c>
      <c r="F1094" s="392"/>
      <c r="G1094" s="393"/>
    </row>
    <row r="1095" spans="2:7" ht="51" x14ac:dyDescent="0.2">
      <c r="B1095" s="280">
        <v>37556</v>
      </c>
      <c r="C1095" s="22" t="s">
        <v>1997</v>
      </c>
      <c r="D1095" s="318" t="s">
        <v>122</v>
      </c>
      <c r="E1095" s="45" t="s">
        <v>407</v>
      </c>
      <c r="F1095" s="45">
        <v>20.239999999999998</v>
      </c>
      <c r="G1095" s="290">
        <v>20.239999999999998</v>
      </c>
    </row>
    <row r="1096" spans="2:7" x14ac:dyDescent="0.2">
      <c r="B1096" s="419" t="s">
        <v>410</v>
      </c>
      <c r="C1096" s="420"/>
      <c r="D1096" s="420"/>
      <c r="E1096" s="420"/>
      <c r="F1096" s="420"/>
      <c r="G1096" s="317">
        <v>20.239999999999998</v>
      </c>
    </row>
    <row r="1097" spans="2:7" ht="25.5" x14ac:dyDescent="0.2">
      <c r="B1097" s="312">
        <v>97599</v>
      </c>
      <c r="C1097" s="74" t="s">
        <v>650</v>
      </c>
      <c r="D1097" s="232" t="s">
        <v>117</v>
      </c>
      <c r="E1097" s="392" t="s">
        <v>697</v>
      </c>
      <c r="F1097" s="392"/>
      <c r="G1097" s="393"/>
    </row>
    <row r="1098" spans="2:7" ht="25.5" x14ac:dyDescent="0.2">
      <c r="B1098" s="282" t="s">
        <v>1998</v>
      </c>
      <c r="C1098" s="9" t="s">
        <v>1999</v>
      </c>
      <c r="D1098" s="8" t="s">
        <v>117</v>
      </c>
      <c r="E1098" s="45" t="s">
        <v>407</v>
      </c>
      <c r="F1098" s="45" t="s">
        <v>2642</v>
      </c>
      <c r="G1098" s="290" t="s">
        <v>2642</v>
      </c>
    </row>
    <row r="1099" spans="2:7" ht="25.5" x14ac:dyDescent="0.2">
      <c r="B1099" s="282" t="s">
        <v>1781</v>
      </c>
      <c r="C1099" s="9" t="s">
        <v>453</v>
      </c>
      <c r="D1099" s="8" t="s">
        <v>400</v>
      </c>
      <c r="E1099" s="45" t="s">
        <v>2000</v>
      </c>
      <c r="F1099" s="45" t="s">
        <v>1783</v>
      </c>
      <c r="G1099" s="290" t="s">
        <v>1290</v>
      </c>
    </row>
    <row r="1100" spans="2:7" x14ac:dyDescent="0.2">
      <c r="B1100" s="282" t="s">
        <v>1782</v>
      </c>
      <c r="C1100" s="9" t="s">
        <v>452</v>
      </c>
      <c r="D1100" s="8" t="s">
        <v>400</v>
      </c>
      <c r="E1100" s="45" t="s">
        <v>2001</v>
      </c>
      <c r="F1100" s="45" t="s">
        <v>1784</v>
      </c>
      <c r="G1100" s="290" t="s">
        <v>2002</v>
      </c>
    </row>
    <row r="1101" spans="2:7" x14ac:dyDescent="0.2">
      <c r="B1101" s="419" t="s">
        <v>410</v>
      </c>
      <c r="C1101" s="420"/>
      <c r="D1101" s="420"/>
      <c r="E1101" s="420"/>
      <c r="F1101" s="420"/>
      <c r="G1101" s="317">
        <v>27.74</v>
      </c>
    </row>
    <row r="1102" spans="2:7" ht="76.5" x14ac:dyDescent="0.2">
      <c r="B1102" s="285" t="s">
        <v>85</v>
      </c>
      <c r="C1102" s="60" t="s">
        <v>86</v>
      </c>
      <c r="D1102" s="232" t="s">
        <v>24</v>
      </c>
      <c r="E1102" s="392" t="s">
        <v>136</v>
      </c>
      <c r="F1102" s="392"/>
      <c r="G1102" s="393"/>
    </row>
    <row r="1103" spans="2:7" ht="38.25" x14ac:dyDescent="0.2">
      <c r="B1103" s="282" t="s">
        <v>2003</v>
      </c>
      <c r="C1103" s="9" t="s">
        <v>2004</v>
      </c>
      <c r="D1103" s="8" t="s">
        <v>33</v>
      </c>
      <c r="E1103" s="45" t="s">
        <v>2011</v>
      </c>
      <c r="F1103" s="45" t="s">
        <v>1743</v>
      </c>
      <c r="G1103" s="290" t="s">
        <v>2025</v>
      </c>
    </row>
    <row r="1104" spans="2:7" ht="25.5" x14ac:dyDescent="0.2">
      <c r="B1104" s="282" t="s">
        <v>2005</v>
      </c>
      <c r="C1104" s="9" t="s">
        <v>2006</v>
      </c>
      <c r="D1104" s="8" t="s">
        <v>1421</v>
      </c>
      <c r="E1104" s="45" t="s">
        <v>2013</v>
      </c>
      <c r="F1104" s="45" t="s">
        <v>1293</v>
      </c>
      <c r="G1104" s="290" t="s">
        <v>2014</v>
      </c>
    </row>
    <row r="1105" spans="2:7" ht="25.5" x14ac:dyDescent="0.2">
      <c r="B1105" s="282" t="s">
        <v>2007</v>
      </c>
      <c r="C1105" s="9" t="s">
        <v>2008</v>
      </c>
      <c r="D1105" s="8" t="s">
        <v>117</v>
      </c>
      <c r="E1105" s="45" t="s">
        <v>2015</v>
      </c>
      <c r="F1105" s="45" t="s">
        <v>2643</v>
      </c>
      <c r="G1105" s="290" t="s">
        <v>2644</v>
      </c>
    </row>
    <row r="1106" spans="2:7" ht="51" x14ac:dyDescent="0.2">
      <c r="B1106" s="282" t="s">
        <v>2009</v>
      </c>
      <c r="C1106" s="9" t="s">
        <v>2010</v>
      </c>
      <c r="D1106" s="8" t="s">
        <v>46</v>
      </c>
      <c r="E1106" s="45" t="s">
        <v>2017</v>
      </c>
      <c r="F1106" s="45" t="s">
        <v>2645</v>
      </c>
      <c r="G1106" s="290" t="s">
        <v>2325</v>
      </c>
    </row>
    <row r="1107" spans="2:7" x14ac:dyDescent="0.2">
      <c r="B1107" s="282" t="s">
        <v>1067</v>
      </c>
      <c r="C1107" s="9" t="s">
        <v>1068</v>
      </c>
      <c r="D1107" s="8" t="s">
        <v>400</v>
      </c>
      <c r="E1107" s="45" t="s">
        <v>2018</v>
      </c>
      <c r="F1107" s="45" t="s">
        <v>1070</v>
      </c>
      <c r="G1107" s="290" t="s">
        <v>2019</v>
      </c>
    </row>
    <row r="1108" spans="2:7" x14ac:dyDescent="0.2">
      <c r="B1108" s="282" t="s">
        <v>402</v>
      </c>
      <c r="C1108" s="9" t="s">
        <v>403</v>
      </c>
      <c r="D1108" s="8" t="s">
        <v>400</v>
      </c>
      <c r="E1108" s="45" t="s">
        <v>2020</v>
      </c>
      <c r="F1108" s="45" t="s">
        <v>404</v>
      </c>
      <c r="G1108" s="290" t="s">
        <v>2021</v>
      </c>
    </row>
    <row r="1109" spans="2:7" x14ac:dyDescent="0.2">
      <c r="B1109" s="419" t="s">
        <v>410</v>
      </c>
      <c r="C1109" s="420"/>
      <c r="D1109" s="420"/>
      <c r="E1109" s="420"/>
      <c r="F1109" s="420"/>
      <c r="G1109" s="317">
        <v>50.9</v>
      </c>
    </row>
    <row r="1110" spans="2:7" ht="51" x14ac:dyDescent="0.2">
      <c r="B1110" s="285" t="s">
        <v>87</v>
      </c>
      <c r="C1110" s="60" t="s">
        <v>88</v>
      </c>
      <c r="D1110" s="232" t="s">
        <v>24</v>
      </c>
      <c r="E1110" s="392" t="s">
        <v>137</v>
      </c>
      <c r="F1110" s="392"/>
      <c r="G1110" s="393"/>
    </row>
    <row r="1111" spans="2:7" ht="38.25" x14ac:dyDescent="0.2">
      <c r="B1111" s="282" t="s">
        <v>2022</v>
      </c>
      <c r="C1111" s="9" t="s">
        <v>2023</v>
      </c>
      <c r="D1111" s="8" t="s">
        <v>46</v>
      </c>
      <c r="E1111" s="45" t="s">
        <v>2024</v>
      </c>
      <c r="F1111" s="45" t="s">
        <v>2646</v>
      </c>
      <c r="G1111" s="290" t="s">
        <v>2586</v>
      </c>
    </row>
    <row r="1112" spans="2:7" x14ac:dyDescent="0.2">
      <c r="B1112" s="282" t="s">
        <v>1067</v>
      </c>
      <c r="C1112" s="9" t="s">
        <v>1068</v>
      </c>
      <c r="D1112" s="8" t="s">
        <v>400</v>
      </c>
      <c r="E1112" s="45" t="s">
        <v>1342</v>
      </c>
      <c r="F1112" s="45" t="s">
        <v>1070</v>
      </c>
      <c r="G1112" s="290" t="s">
        <v>2025</v>
      </c>
    </row>
    <row r="1113" spans="2:7" x14ac:dyDescent="0.2">
      <c r="B1113" s="282" t="s">
        <v>402</v>
      </c>
      <c r="C1113" s="9" t="s">
        <v>403</v>
      </c>
      <c r="D1113" s="8" t="s">
        <v>400</v>
      </c>
      <c r="E1113" s="45" t="s">
        <v>1332</v>
      </c>
      <c r="F1113" s="45" t="s">
        <v>404</v>
      </c>
      <c r="G1113" s="290" t="s">
        <v>1097</v>
      </c>
    </row>
    <row r="1114" spans="2:7" x14ac:dyDescent="0.2">
      <c r="B1114" s="419" t="s">
        <v>410</v>
      </c>
      <c r="C1114" s="420"/>
      <c r="D1114" s="420"/>
      <c r="E1114" s="420"/>
      <c r="F1114" s="420"/>
      <c r="G1114" s="317">
        <v>4.26</v>
      </c>
    </row>
    <row r="1115" spans="2:7" ht="63.75" x14ac:dyDescent="0.2">
      <c r="B1115" s="294" t="s">
        <v>89</v>
      </c>
      <c r="C1115" s="244" t="s">
        <v>90</v>
      </c>
      <c r="D1115" s="241" t="s">
        <v>24</v>
      </c>
      <c r="E1115" s="397" t="s">
        <v>138</v>
      </c>
      <c r="F1115" s="397"/>
      <c r="G1115" s="398"/>
    </row>
    <row r="1116" spans="2:7" ht="51" x14ac:dyDescent="0.2">
      <c r="B1116" s="282" t="s">
        <v>2009</v>
      </c>
      <c r="C1116" s="9" t="s">
        <v>2010</v>
      </c>
      <c r="D1116" s="8" t="s">
        <v>46</v>
      </c>
      <c r="E1116" s="45" t="s">
        <v>2026</v>
      </c>
      <c r="F1116" s="45" t="s">
        <v>2645</v>
      </c>
      <c r="G1116" s="290" t="s">
        <v>2647</v>
      </c>
    </row>
    <row r="1117" spans="2:7" x14ac:dyDescent="0.2">
      <c r="B1117" s="282" t="s">
        <v>1067</v>
      </c>
      <c r="C1117" s="9" t="s">
        <v>1068</v>
      </c>
      <c r="D1117" s="8" t="s">
        <v>400</v>
      </c>
      <c r="E1117" s="45" t="s">
        <v>2027</v>
      </c>
      <c r="F1117" s="45" t="s">
        <v>1070</v>
      </c>
      <c r="G1117" s="290" t="s">
        <v>2028</v>
      </c>
    </row>
    <row r="1118" spans="2:7" x14ac:dyDescent="0.2">
      <c r="B1118" s="282" t="s">
        <v>402</v>
      </c>
      <c r="C1118" s="9" t="s">
        <v>403</v>
      </c>
      <c r="D1118" s="8" t="s">
        <v>400</v>
      </c>
      <c r="E1118" s="45" t="s">
        <v>2029</v>
      </c>
      <c r="F1118" s="45" t="s">
        <v>404</v>
      </c>
      <c r="G1118" s="290" t="s">
        <v>1526</v>
      </c>
    </row>
    <row r="1119" spans="2:7" x14ac:dyDescent="0.2">
      <c r="B1119" s="419" t="s">
        <v>410</v>
      </c>
      <c r="C1119" s="420"/>
      <c r="D1119" s="420"/>
      <c r="E1119" s="420"/>
      <c r="F1119" s="420"/>
      <c r="G1119" s="317">
        <v>40.47</v>
      </c>
    </row>
    <row r="1120" spans="2:7" ht="76.5" x14ac:dyDescent="0.2">
      <c r="B1120" s="294" t="s">
        <v>139</v>
      </c>
      <c r="C1120" s="244" t="s">
        <v>140</v>
      </c>
      <c r="D1120" s="241" t="s">
        <v>24</v>
      </c>
      <c r="E1120" s="397" t="s">
        <v>145</v>
      </c>
      <c r="F1120" s="397"/>
      <c r="G1120" s="398"/>
    </row>
    <row r="1121" spans="2:7" ht="63.75" x14ac:dyDescent="0.2">
      <c r="B1121" s="282" t="s">
        <v>2030</v>
      </c>
      <c r="C1121" s="9" t="s">
        <v>2031</v>
      </c>
      <c r="D1121" s="8" t="s">
        <v>46</v>
      </c>
      <c r="E1121" s="45" t="s">
        <v>2026</v>
      </c>
      <c r="F1121" s="45" t="s">
        <v>2648</v>
      </c>
      <c r="G1121" s="290" t="s">
        <v>2356</v>
      </c>
    </row>
    <row r="1122" spans="2:7" x14ac:dyDescent="0.2">
      <c r="B1122" s="282" t="s">
        <v>1067</v>
      </c>
      <c r="C1122" s="9" t="s">
        <v>1068</v>
      </c>
      <c r="D1122" s="8" t="s">
        <v>400</v>
      </c>
      <c r="E1122" s="45" t="s">
        <v>2032</v>
      </c>
      <c r="F1122" s="45" t="s">
        <v>1070</v>
      </c>
      <c r="G1122" s="290" t="s">
        <v>2033</v>
      </c>
    </row>
    <row r="1123" spans="2:7" x14ac:dyDescent="0.2">
      <c r="B1123" s="282" t="s">
        <v>402</v>
      </c>
      <c r="C1123" s="9" t="s">
        <v>403</v>
      </c>
      <c r="D1123" s="8" t="s">
        <v>400</v>
      </c>
      <c r="E1123" s="45" t="s">
        <v>2034</v>
      </c>
      <c r="F1123" s="45" t="s">
        <v>404</v>
      </c>
      <c r="G1123" s="290" t="s">
        <v>1935</v>
      </c>
    </row>
    <row r="1124" spans="2:7" x14ac:dyDescent="0.2">
      <c r="B1124" s="419" t="s">
        <v>410</v>
      </c>
      <c r="C1124" s="420"/>
      <c r="D1124" s="420"/>
      <c r="E1124" s="420"/>
      <c r="F1124" s="420"/>
      <c r="G1124" s="317">
        <v>35.799999999999997</v>
      </c>
    </row>
    <row r="1125" spans="2:7" ht="63.75" x14ac:dyDescent="0.2">
      <c r="B1125" s="294" t="s">
        <v>141</v>
      </c>
      <c r="C1125" s="244" t="s">
        <v>142</v>
      </c>
      <c r="D1125" s="241" t="s">
        <v>24</v>
      </c>
      <c r="E1125" s="397" t="s">
        <v>146</v>
      </c>
      <c r="F1125" s="397"/>
      <c r="G1125" s="398"/>
    </row>
    <row r="1126" spans="2:7" ht="38.25" x14ac:dyDescent="0.2">
      <c r="B1126" s="282" t="s">
        <v>2035</v>
      </c>
      <c r="C1126" s="9" t="s">
        <v>2036</v>
      </c>
      <c r="D1126" s="8" t="s">
        <v>24</v>
      </c>
      <c r="E1126" s="45" t="s">
        <v>2037</v>
      </c>
      <c r="F1126" s="45" t="s">
        <v>2649</v>
      </c>
      <c r="G1126" s="290" t="s">
        <v>2650</v>
      </c>
    </row>
    <row r="1127" spans="2:7" x14ac:dyDescent="0.2">
      <c r="B1127" s="282" t="s">
        <v>1402</v>
      </c>
      <c r="C1127" s="9" t="s">
        <v>1403</v>
      </c>
      <c r="D1127" s="8" t="s">
        <v>53</v>
      </c>
      <c r="E1127" s="45" t="s">
        <v>2038</v>
      </c>
      <c r="F1127" s="45" t="s">
        <v>1410</v>
      </c>
      <c r="G1127" s="290" t="s">
        <v>2039</v>
      </c>
    </row>
    <row r="1128" spans="2:7" x14ac:dyDescent="0.2">
      <c r="B1128" s="282" t="s">
        <v>1404</v>
      </c>
      <c r="C1128" s="9" t="s">
        <v>1405</v>
      </c>
      <c r="D1128" s="8" t="s">
        <v>53</v>
      </c>
      <c r="E1128" s="45" t="s">
        <v>2040</v>
      </c>
      <c r="F1128" s="45" t="s">
        <v>1413</v>
      </c>
      <c r="G1128" s="290" t="s">
        <v>2041</v>
      </c>
    </row>
    <row r="1129" spans="2:7" ht="25.5" x14ac:dyDescent="0.2">
      <c r="B1129" s="282" t="s">
        <v>1406</v>
      </c>
      <c r="C1129" s="9" t="s">
        <v>1407</v>
      </c>
      <c r="D1129" s="8" t="s">
        <v>400</v>
      </c>
      <c r="E1129" s="45" t="s">
        <v>2042</v>
      </c>
      <c r="F1129" s="45" t="s">
        <v>1416</v>
      </c>
      <c r="G1129" s="290" t="s">
        <v>2043</v>
      </c>
    </row>
    <row r="1130" spans="2:7" x14ac:dyDescent="0.2">
      <c r="B1130" s="282" t="s">
        <v>402</v>
      </c>
      <c r="C1130" s="9" t="s">
        <v>403</v>
      </c>
      <c r="D1130" s="8" t="s">
        <v>400</v>
      </c>
      <c r="E1130" s="45" t="s">
        <v>2044</v>
      </c>
      <c r="F1130" s="45" t="s">
        <v>404</v>
      </c>
      <c r="G1130" s="290" t="s">
        <v>2045</v>
      </c>
    </row>
    <row r="1131" spans="2:7" x14ac:dyDescent="0.2">
      <c r="B1131" s="419" t="s">
        <v>410</v>
      </c>
      <c r="C1131" s="420"/>
      <c r="D1131" s="420"/>
      <c r="E1131" s="420"/>
      <c r="F1131" s="420"/>
      <c r="G1131" s="317">
        <v>62.81</v>
      </c>
    </row>
    <row r="1132" spans="2:7" ht="51" x14ac:dyDescent="0.2">
      <c r="B1132" s="294" t="s">
        <v>500</v>
      </c>
      <c r="C1132" s="244" t="s">
        <v>501</v>
      </c>
      <c r="D1132" s="241" t="s">
        <v>24</v>
      </c>
      <c r="E1132" s="397" t="s">
        <v>147</v>
      </c>
      <c r="F1132" s="397"/>
      <c r="G1132" s="398"/>
    </row>
    <row r="1133" spans="2:7" ht="25.5" x14ac:dyDescent="0.2">
      <c r="B1133" s="282" t="s">
        <v>2046</v>
      </c>
      <c r="C1133" s="9" t="s">
        <v>2047</v>
      </c>
      <c r="D1133" s="8" t="s">
        <v>117</v>
      </c>
      <c r="E1133" s="45" t="s">
        <v>2050</v>
      </c>
      <c r="F1133" s="45" t="s">
        <v>2651</v>
      </c>
      <c r="G1133" s="290" t="s">
        <v>2652</v>
      </c>
    </row>
    <row r="1134" spans="2:7" x14ac:dyDescent="0.2">
      <c r="B1134" s="282" t="s">
        <v>1067</v>
      </c>
      <c r="C1134" s="9" t="s">
        <v>1068</v>
      </c>
      <c r="D1134" s="8" t="s">
        <v>400</v>
      </c>
      <c r="E1134" s="45" t="s">
        <v>2051</v>
      </c>
      <c r="F1134" s="45" t="s">
        <v>1070</v>
      </c>
      <c r="G1134" s="290" t="s">
        <v>2052</v>
      </c>
    </row>
    <row r="1135" spans="2:7" x14ac:dyDescent="0.2">
      <c r="B1135" s="282" t="s">
        <v>402</v>
      </c>
      <c r="C1135" s="9" t="s">
        <v>403</v>
      </c>
      <c r="D1135" s="8" t="s">
        <v>400</v>
      </c>
      <c r="E1135" s="45" t="s">
        <v>2053</v>
      </c>
      <c r="F1135" s="45" t="s">
        <v>404</v>
      </c>
      <c r="G1135" s="290" t="s">
        <v>2054</v>
      </c>
    </row>
    <row r="1136" spans="2:7" ht="38.25" x14ac:dyDescent="0.2">
      <c r="B1136" s="282" t="s">
        <v>2048</v>
      </c>
      <c r="C1136" s="9" t="s">
        <v>2049</v>
      </c>
      <c r="D1136" s="8" t="s">
        <v>46</v>
      </c>
      <c r="E1136" s="45" t="s">
        <v>1133</v>
      </c>
      <c r="F1136" s="45" t="s">
        <v>2653</v>
      </c>
      <c r="G1136" s="290" t="s">
        <v>2654</v>
      </c>
    </row>
    <row r="1137" spans="2:7" x14ac:dyDescent="0.2">
      <c r="B1137" s="419" t="s">
        <v>410</v>
      </c>
      <c r="C1137" s="420"/>
      <c r="D1137" s="420"/>
      <c r="E1137" s="420"/>
      <c r="F1137" s="420"/>
      <c r="G1137" s="317">
        <v>165.66</v>
      </c>
    </row>
    <row r="1138" spans="2:7" ht="51" x14ac:dyDescent="0.2">
      <c r="B1138" s="294" t="s">
        <v>192</v>
      </c>
      <c r="C1138" s="244" t="s">
        <v>193</v>
      </c>
      <c r="D1138" s="241" t="s">
        <v>24</v>
      </c>
      <c r="E1138" s="397" t="s">
        <v>149</v>
      </c>
      <c r="F1138" s="397"/>
      <c r="G1138" s="398"/>
    </row>
    <row r="1139" spans="2:7" ht="25.5" x14ac:dyDescent="0.2">
      <c r="B1139" s="282" t="s">
        <v>1085</v>
      </c>
      <c r="C1139" s="9" t="s">
        <v>1086</v>
      </c>
      <c r="D1139" s="8" t="s">
        <v>1050</v>
      </c>
      <c r="E1139" s="45" t="s">
        <v>1133</v>
      </c>
      <c r="F1139" s="45" t="s">
        <v>977</v>
      </c>
      <c r="G1139" s="290" t="s">
        <v>1214</v>
      </c>
    </row>
    <row r="1140" spans="2:7" ht="51" x14ac:dyDescent="0.2">
      <c r="B1140" s="282" t="s">
        <v>1240</v>
      </c>
      <c r="C1140" s="9" t="s">
        <v>1241</v>
      </c>
      <c r="D1140" s="8" t="s">
        <v>1207</v>
      </c>
      <c r="E1140" s="45" t="s">
        <v>1246</v>
      </c>
      <c r="F1140" s="45" t="s">
        <v>2398</v>
      </c>
      <c r="G1140" s="290" t="s">
        <v>2399</v>
      </c>
    </row>
    <row r="1141" spans="2:7" ht="38.25" x14ac:dyDescent="0.2">
      <c r="B1141" s="282" t="s">
        <v>1242</v>
      </c>
      <c r="C1141" s="9" t="s">
        <v>1243</v>
      </c>
      <c r="D1141" s="8" t="s">
        <v>33</v>
      </c>
      <c r="E1141" s="45" t="s">
        <v>1248</v>
      </c>
      <c r="F1141" s="45" t="s">
        <v>2400</v>
      </c>
      <c r="G1141" s="290" t="s">
        <v>1638</v>
      </c>
    </row>
    <row r="1142" spans="2:7" ht="25.5" x14ac:dyDescent="0.2">
      <c r="B1142" s="282" t="s">
        <v>814</v>
      </c>
      <c r="C1142" s="9" t="s">
        <v>815</v>
      </c>
      <c r="D1142" s="8" t="s">
        <v>400</v>
      </c>
      <c r="E1142" s="45" t="s">
        <v>1250</v>
      </c>
      <c r="F1142" s="45" t="s">
        <v>830</v>
      </c>
      <c r="G1142" s="290" t="s">
        <v>1015</v>
      </c>
    </row>
    <row r="1143" spans="2:7" ht="25.5" x14ac:dyDescent="0.2">
      <c r="B1143" s="282" t="s">
        <v>447</v>
      </c>
      <c r="C1143" s="9" t="s">
        <v>448</v>
      </c>
      <c r="D1143" s="8" t="s">
        <v>400</v>
      </c>
      <c r="E1143" s="45" t="s">
        <v>1251</v>
      </c>
      <c r="F1143" s="45" t="s">
        <v>449</v>
      </c>
      <c r="G1143" s="290" t="s">
        <v>1252</v>
      </c>
    </row>
    <row r="1144" spans="2:7" ht="38.25" x14ac:dyDescent="0.2">
      <c r="B1144" s="282" t="s">
        <v>1244</v>
      </c>
      <c r="C1144" s="9" t="s">
        <v>1245</v>
      </c>
      <c r="D1144" s="8" t="s">
        <v>24</v>
      </c>
      <c r="E1144" s="45" t="s">
        <v>1253</v>
      </c>
      <c r="F1144" s="45" t="s">
        <v>2401</v>
      </c>
      <c r="G1144" s="290" t="s">
        <v>1771</v>
      </c>
    </row>
    <row r="1145" spans="2:7" x14ac:dyDescent="0.2">
      <c r="B1145" s="419" t="s">
        <v>410</v>
      </c>
      <c r="C1145" s="420"/>
      <c r="D1145" s="420"/>
      <c r="E1145" s="420"/>
      <c r="F1145" s="420"/>
      <c r="G1145" s="317">
        <v>31.6</v>
      </c>
    </row>
    <row r="1146" spans="2:7" ht="51" x14ac:dyDescent="0.2">
      <c r="B1146" s="294" t="s">
        <v>200</v>
      </c>
      <c r="C1146" s="244" t="s">
        <v>201</v>
      </c>
      <c r="D1146" s="241" t="s">
        <v>24</v>
      </c>
      <c r="E1146" s="397" t="s">
        <v>151</v>
      </c>
      <c r="F1146" s="397"/>
      <c r="G1146" s="398"/>
    </row>
    <row r="1147" spans="2:7" ht="25.5" x14ac:dyDescent="0.2">
      <c r="B1147" s="282" t="s">
        <v>1085</v>
      </c>
      <c r="C1147" s="9" t="s">
        <v>1086</v>
      </c>
      <c r="D1147" s="8" t="s">
        <v>1050</v>
      </c>
      <c r="E1147" s="45" t="s">
        <v>1133</v>
      </c>
      <c r="F1147" s="45" t="s">
        <v>977</v>
      </c>
      <c r="G1147" s="290" t="s">
        <v>1214</v>
      </c>
    </row>
    <row r="1148" spans="2:7" ht="38.25" x14ac:dyDescent="0.2">
      <c r="B1148" s="282" t="s">
        <v>1223</v>
      </c>
      <c r="C1148" s="9" t="s">
        <v>1224</v>
      </c>
      <c r="D1148" s="8" t="s">
        <v>33</v>
      </c>
      <c r="E1148" s="45" t="s">
        <v>1229</v>
      </c>
      <c r="F1148" s="45" t="s">
        <v>1230</v>
      </c>
      <c r="G1148" s="290" t="s">
        <v>1236</v>
      </c>
    </row>
    <row r="1149" spans="2:7" ht="25.5" x14ac:dyDescent="0.2">
      <c r="B1149" s="282" t="s">
        <v>1094</v>
      </c>
      <c r="C1149" s="9" t="s">
        <v>1095</v>
      </c>
      <c r="D1149" s="8" t="s">
        <v>53</v>
      </c>
      <c r="E1149" s="45" t="s">
        <v>1231</v>
      </c>
      <c r="F1149" s="45" t="s">
        <v>2373</v>
      </c>
      <c r="G1149" s="290" t="s">
        <v>2393</v>
      </c>
    </row>
    <row r="1150" spans="2:7" ht="25.5" x14ac:dyDescent="0.2">
      <c r="B1150" s="282" t="s">
        <v>814</v>
      </c>
      <c r="C1150" s="9" t="s">
        <v>815</v>
      </c>
      <c r="D1150" s="8" t="s">
        <v>400</v>
      </c>
      <c r="E1150" s="45" t="s">
        <v>1232</v>
      </c>
      <c r="F1150" s="45" t="s">
        <v>830</v>
      </c>
      <c r="G1150" s="290" t="s">
        <v>1238</v>
      </c>
    </row>
    <row r="1151" spans="2:7" ht="25.5" x14ac:dyDescent="0.2">
      <c r="B1151" s="282" t="s">
        <v>447</v>
      </c>
      <c r="C1151" s="9" t="s">
        <v>448</v>
      </c>
      <c r="D1151" s="8" t="s">
        <v>400</v>
      </c>
      <c r="E1151" s="45" t="s">
        <v>1233</v>
      </c>
      <c r="F1151" s="45" t="s">
        <v>449</v>
      </c>
      <c r="G1151" s="290" t="s">
        <v>1239</v>
      </c>
    </row>
    <row r="1152" spans="2:7" ht="38.25" x14ac:dyDescent="0.2">
      <c r="B1152" s="282" t="s">
        <v>1225</v>
      </c>
      <c r="C1152" s="9" t="s">
        <v>1226</v>
      </c>
      <c r="D1152" s="8" t="s">
        <v>24</v>
      </c>
      <c r="E1152" s="45" t="s">
        <v>1234</v>
      </c>
      <c r="F1152" s="45" t="s">
        <v>2394</v>
      </c>
      <c r="G1152" s="290" t="s">
        <v>2395</v>
      </c>
    </row>
    <row r="1153" spans="2:7" ht="25.5" x14ac:dyDescent="0.2">
      <c r="B1153" s="282" t="s">
        <v>1227</v>
      </c>
      <c r="C1153" s="9" t="s">
        <v>1228</v>
      </c>
      <c r="D1153" s="8" t="s">
        <v>33</v>
      </c>
      <c r="E1153" s="45" t="s">
        <v>1235</v>
      </c>
      <c r="F1153" s="45" t="s">
        <v>2396</v>
      </c>
      <c r="G1153" s="290" t="s">
        <v>2397</v>
      </c>
    </row>
    <row r="1154" spans="2:7" x14ac:dyDescent="0.2">
      <c r="B1154" s="419" t="s">
        <v>410</v>
      </c>
      <c r="C1154" s="420"/>
      <c r="D1154" s="420"/>
      <c r="E1154" s="420"/>
      <c r="F1154" s="420"/>
      <c r="G1154" s="317">
        <v>103.11</v>
      </c>
    </row>
    <row r="1155" spans="2:7" ht="51" x14ac:dyDescent="0.2">
      <c r="B1155" s="285" t="s">
        <v>194</v>
      </c>
      <c r="C1155" s="60" t="s">
        <v>195</v>
      </c>
      <c r="D1155" s="232" t="s">
        <v>53</v>
      </c>
      <c r="E1155" s="392" t="s">
        <v>502</v>
      </c>
      <c r="F1155" s="392"/>
      <c r="G1155" s="393"/>
    </row>
    <row r="1156" spans="2:7" ht="38.25" x14ac:dyDescent="0.2">
      <c r="B1156" s="282" t="s">
        <v>1142</v>
      </c>
      <c r="C1156" s="9" t="s">
        <v>1143</v>
      </c>
      <c r="D1156" s="8" t="s">
        <v>117</v>
      </c>
      <c r="E1156" s="45" t="s">
        <v>1254</v>
      </c>
      <c r="F1156" s="45" t="s">
        <v>1384</v>
      </c>
      <c r="G1156" s="290" t="s">
        <v>1291</v>
      </c>
    </row>
    <row r="1157" spans="2:7" ht="25.5" x14ac:dyDescent="0.2">
      <c r="B1157" s="282" t="s">
        <v>1144</v>
      </c>
      <c r="C1157" s="9" t="s">
        <v>1145</v>
      </c>
      <c r="D1157" s="8" t="s">
        <v>53</v>
      </c>
      <c r="E1157" s="45" t="s">
        <v>1153</v>
      </c>
      <c r="F1157" s="45" t="s">
        <v>1154</v>
      </c>
      <c r="G1157" s="290" t="s">
        <v>1119</v>
      </c>
    </row>
    <row r="1158" spans="2:7" ht="25.5" x14ac:dyDescent="0.2">
      <c r="B1158" s="282" t="s">
        <v>1146</v>
      </c>
      <c r="C1158" s="9" t="s">
        <v>1147</v>
      </c>
      <c r="D1158" s="8" t="s">
        <v>400</v>
      </c>
      <c r="E1158" s="45" t="s">
        <v>1255</v>
      </c>
      <c r="F1158" s="45" t="s">
        <v>1156</v>
      </c>
      <c r="G1158" s="290" t="s">
        <v>828</v>
      </c>
    </row>
    <row r="1159" spans="2:7" x14ac:dyDescent="0.2">
      <c r="B1159" s="282" t="s">
        <v>1148</v>
      </c>
      <c r="C1159" s="9" t="s">
        <v>1149</v>
      </c>
      <c r="D1159" s="8" t="s">
        <v>400</v>
      </c>
      <c r="E1159" s="45" t="s">
        <v>1256</v>
      </c>
      <c r="F1159" s="45" t="s">
        <v>835</v>
      </c>
      <c r="G1159" s="290" t="s">
        <v>1257</v>
      </c>
    </row>
    <row r="1160" spans="2:7" ht="38.25" x14ac:dyDescent="0.2">
      <c r="B1160" s="282" t="s">
        <v>1150</v>
      </c>
      <c r="C1160" s="9" t="s">
        <v>1151</v>
      </c>
      <c r="D1160" s="8" t="s">
        <v>53</v>
      </c>
      <c r="E1160" s="45" t="s">
        <v>407</v>
      </c>
      <c r="F1160" s="45" t="s">
        <v>2379</v>
      </c>
      <c r="G1160" s="290" t="s">
        <v>2379</v>
      </c>
    </row>
    <row r="1161" spans="2:7" x14ac:dyDescent="0.2">
      <c r="B1161" s="389" t="s">
        <v>410</v>
      </c>
      <c r="C1161" s="390"/>
      <c r="D1161" s="390"/>
      <c r="E1161" s="390"/>
      <c r="F1161" s="391"/>
      <c r="G1161" s="293">
        <v>16.47</v>
      </c>
    </row>
    <row r="1162" spans="2:7" ht="51" x14ac:dyDescent="0.2">
      <c r="B1162" s="285" t="s">
        <v>196</v>
      </c>
      <c r="C1162" s="60" t="s">
        <v>197</v>
      </c>
      <c r="D1162" s="232" t="s">
        <v>53</v>
      </c>
      <c r="E1162" s="392" t="s">
        <v>503</v>
      </c>
      <c r="F1162" s="392"/>
      <c r="G1162" s="393"/>
    </row>
    <row r="1163" spans="2:7" ht="38.25" x14ac:dyDescent="0.2">
      <c r="B1163" s="282" t="s">
        <v>1142</v>
      </c>
      <c r="C1163" s="9" t="s">
        <v>1143</v>
      </c>
      <c r="D1163" s="8" t="s">
        <v>117</v>
      </c>
      <c r="E1163" s="45" t="s">
        <v>1258</v>
      </c>
      <c r="F1163" s="45" t="s">
        <v>1384</v>
      </c>
      <c r="G1163" s="290" t="s">
        <v>1097</v>
      </c>
    </row>
    <row r="1164" spans="2:7" ht="25.5" x14ac:dyDescent="0.2">
      <c r="B1164" s="282" t="s">
        <v>1144</v>
      </c>
      <c r="C1164" s="9" t="s">
        <v>1145</v>
      </c>
      <c r="D1164" s="8" t="s">
        <v>53</v>
      </c>
      <c r="E1164" s="45" t="s">
        <v>1153</v>
      </c>
      <c r="F1164" s="45" t="s">
        <v>1154</v>
      </c>
      <c r="G1164" s="290" t="s">
        <v>1119</v>
      </c>
    </row>
    <row r="1165" spans="2:7" ht="25.5" x14ac:dyDescent="0.2">
      <c r="B1165" s="282" t="s">
        <v>1146</v>
      </c>
      <c r="C1165" s="9" t="s">
        <v>1147</v>
      </c>
      <c r="D1165" s="8" t="s">
        <v>400</v>
      </c>
      <c r="E1165" s="45" t="s">
        <v>1260</v>
      </c>
      <c r="F1165" s="45" t="s">
        <v>1156</v>
      </c>
      <c r="G1165" s="290" t="s">
        <v>1130</v>
      </c>
    </row>
    <row r="1166" spans="2:7" x14ac:dyDescent="0.2">
      <c r="B1166" s="282" t="s">
        <v>1148</v>
      </c>
      <c r="C1166" s="9" t="s">
        <v>1149</v>
      </c>
      <c r="D1166" s="8" t="s">
        <v>400</v>
      </c>
      <c r="E1166" s="45" t="s">
        <v>1261</v>
      </c>
      <c r="F1166" s="45" t="s">
        <v>835</v>
      </c>
      <c r="G1166" s="290" t="s">
        <v>1262</v>
      </c>
    </row>
    <row r="1167" spans="2:7" ht="38.25" x14ac:dyDescent="0.2">
      <c r="B1167" s="282" t="s">
        <v>1168</v>
      </c>
      <c r="C1167" s="9" t="s">
        <v>1169</v>
      </c>
      <c r="D1167" s="8" t="s">
        <v>53</v>
      </c>
      <c r="E1167" s="45" t="s">
        <v>407</v>
      </c>
      <c r="F1167" s="45" t="s">
        <v>2382</v>
      </c>
      <c r="G1167" s="290" t="s">
        <v>2382</v>
      </c>
    </row>
    <row r="1168" spans="2:7" x14ac:dyDescent="0.2">
      <c r="B1168" s="389" t="s">
        <v>410</v>
      </c>
      <c r="C1168" s="390"/>
      <c r="D1168" s="390"/>
      <c r="E1168" s="390"/>
      <c r="F1168" s="391"/>
      <c r="G1168" s="293">
        <v>12.65</v>
      </c>
    </row>
    <row r="1169" spans="2:7" ht="51" x14ac:dyDescent="0.2">
      <c r="B1169" s="285" t="s">
        <v>198</v>
      </c>
      <c r="C1169" s="60" t="s">
        <v>199</v>
      </c>
      <c r="D1169" s="232" t="s">
        <v>53</v>
      </c>
      <c r="E1169" s="392" t="s">
        <v>504</v>
      </c>
      <c r="F1169" s="392"/>
      <c r="G1169" s="393"/>
    </row>
    <row r="1170" spans="2:7" ht="38.25" x14ac:dyDescent="0.2">
      <c r="B1170" s="282" t="s">
        <v>1142</v>
      </c>
      <c r="C1170" s="9" t="s">
        <v>1143</v>
      </c>
      <c r="D1170" s="8" t="s">
        <v>117</v>
      </c>
      <c r="E1170" s="45" t="s">
        <v>1270</v>
      </c>
      <c r="F1170" s="45" t="s">
        <v>1384</v>
      </c>
      <c r="G1170" s="290" t="s">
        <v>1796</v>
      </c>
    </row>
    <row r="1171" spans="2:7" ht="25.5" x14ac:dyDescent="0.2">
      <c r="B1171" s="282" t="s">
        <v>1144</v>
      </c>
      <c r="C1171" s="9" t="s">
        <v>1145</v>
      </c>
      <c r="D1171" s="8" t="s">
        <v>53</v>
      </c>
      <c r="E1171" s="45" t="s">
        <v>1153</v>
      </c>
      <c r="F1171" s="45" t="s">
        <v>1154</v>
      </c>
      <c r="G1171" s="290" t="s">
        <v>1119</v>
      </c>
    </row>
    <row r="1172" spans="2:7" ht="25.5" x14ac:dyDescent="0.2">
      <c r="B1172" s="282" t="s">
        <v>1146</v>
      </c>
      <c r="C1172" s="9" t="s">
        <v>1147</v>
      </c>
      <c r="D1172" s="8" t="s">
        <v>400</v>
      </c>
      <c r="E1172" s="45" t="s">
        <v>834</v>
      </c>
      <c r="F1172" s="45" t="s">
        <v>1156</v>
      </c>
      <c r="G1172" s="290" t="s">
        <v>1271</v>
      </c>
    </row>
    <row r="1173" spans="2:7" x14ac:dyDescent="0.2">
      <c r="B1173" s="282" t="s">
        <v>1148</v>
      </c>
      <c r="C1173" s="9" t="s">
        <v>1149</v>
      </c>
      <c r="D1173" s="8" t="s">
        <v>400</v>
      </c>
      <c r="E1173" s="45" t="s">
        <v>1272</v>
      </c>
      <c r="F1173" s="45" t="s">
        <v>835</v>
      </c>
      <c r="G1173" s="290" t="s">
        <v>1273</v>
      </c>
    </row>
    <row r="1174" spans="2:7" ht="25.5" x14ac:dyDescent="0.2">
      <c r="B1174" s="282" t="s">
        <v>1268</v>
      </c>
      <c r="C1174" s="9" t="s">
        <v>1269</v>
      </c>
      <c r="D1174" s="8" t="s">
        <v>53</v>
      </c>
      <c r="E1174" s="45" t="s">
        <v>407</v>
      </c>
      <c r="F1174" s="45" t="s">
        <v>2402</v>
      </c>
      <c r="G1174" s="290" t="s">
        <v>2402</v>
      </c>
    </row>
    <row r="1175" spans="2:7" x14ac:dyDescent="0.2">
      <c r="B1175" s="389" t="s">
        <v>410</v>
      </c>
      <c r="C1175" s="390"/>
      <c r="D1175" s="390"/>
      <c r="E1175" s="390"/>
      <c r="F1175" s="391"/>
      <c r="G1175" s="293">
        <v>13.91</v>
      </c>
    </row>
    <row r="1176" spans="2:7" ht="63.75" x14ac:dyDescent="0.2">
      <c r="B1176" s="286" t="s">
        <v>204</v>
      </c>
      <c r="C1176" s="60" t="s">
        <v>205</v>
      </c>
      <c r="D1176" s="63" t="s">
        <v>46</v>
      </c>
      <c r="E1176" s="392" t="s">
        <v>505</v>
      </c>
      <c r="F1176" s="392"/>
      <c r="G1176" s="393"/>
    </row>
    <row r="1177" spans="2:7" ht="51" x14ac:dyDescent="0.2">
      <c r="B1177" s="282" t="s">
        <v>2055</v>
      </c>
      <c r="C1177" s="9" t="s">
        <v>2056</v>
      </c>
      <c r="D1177" s="8" t="s">
        <v>46</v>
      </c>
      <c r="E1177" s="45" t="s">
        <v>2057</v>
      </c>
      <c r="F1177" s="45" t="s">
        <v>2655</v>
      </c>
      <c r="G1177" s="290" t="s">
        <v>2656</v>
      </c>
    </row>
    <row r="1178" spans="2:7" ht="25.5" x14ac:dyDescent="0.2">
      <c r="B1178" s="282" t="s">
        <v>447</v>
      </c>
      <c r="C1178" s="9" t="s">
        <v>448</v>
      </c>
      <c r="D1178" s="8" t="s">
        <v>400</v>
      </c>
      <c r="E1178" s="45" t="s">
        <v>1254</v>
      </c>
      <c r="F1178" s="45" t="s">
        <v>449</v>
      </c>
      <c r="G1178" s="290" t="s">
        <v>2058</v>
      </c>
    </row>
    <row r="1179" spans="2:7" x14ac:dyDescent="0.2">
      <c r="B1179" s="282" t="s">
        <v>1067</v>
      </c>
      <c r="C1179" s="9" t="s">
        <v>1068</v>
      </c>
      <c r="D1179" s="8" t="s">
        <v>400</v>
      </c>
      <c r="E1179" s="45" t="s">
        <v>2059</v>
      </c>
      <c r="F1179" s="45" t="s">
        <v>1070</v>
      </c>
      <c r="G1179" s="290" t="s">
        <v>2060</v>
      </c>
    </row>
    <row r="1180" spans="2:7" x14ac:dyDescent="0.2">
      <c r="B1180" s="282" t="s">
        <v>402</v>
      </c>
      <c r="C1180" s="9" t="s">
        <v>403</v>
      </c>
      <c r="D1180" s="8" t="s">
        <v>400</v>
      </c>
      <c r="E1180" s="45" t="s">
        <v>2061</v>
      </c>
      <c r="F1180" s="45" t="s">
        <v>404</v>
      </c>
      <c r="G1180" s="290" t="s">
        <v>2062</v>
      </c>
    </row>
    <row r="1181" spans="2:7" ht="38.25" x14ac:dyDescent="0.2">
      <c r="B1181" s="282" t="s">
        <v>1184</v>
      </c>
      <c r="C1181" s="9" t="s">
        <v>1185</v>
      </c>
      <c r="D1181" s="8" t="s">
        <v>415</v>
      </c>
      <c r="E1181" s="45" t="s">
        <v>2063</v>
      </c>
      <c r="F1181" s="45" t="s">
        <v>2385</v>
      </c>
      <c r="G1181" s="290" t="s">
        <v>2448</v>
      </c>
    </row>
    <row r="1182" spans="2:7" ht="38.25" x14ac:dyDescent="0.2">
      <c r="B1182" s="282" t="s">
        <v>1186</v>
      </c>
      <c r="C1182" s="9" t="s">
        <v>1187</v>
      </c>
      <c r="D1182" s="8" t="s">
        <v>418</v>
      </c>
      <c r="E1182" s="45" t="s">
        <v>2064</v>
      </c>
      <c r="F1182" s="45" t="s">
        <v>1014</v>
      </c>
      <c r="G1182" s="290" t="s">
        <v>1130</v>
      </c>
    </row>
    <row r="1183" spans="2:7" x14ac:dyDescent="0.2">
      <c r="B1183" s="389" t="s">
        <v>410</v>
      </c>
      <c r="C1183" s="390"/>
      <c r="D1183" s="390"/>
      <c r="E1183" s="390"/>
      <c r="F1183" s="391"/>
      <c r="G1183" s="293">
        <v>720.47</v>
      </c>
    </row>
    <row r="1184" spans="2:7" ht="38.25" x14ac:dyDescent="0.2">
      <c r="B1184" s="285" t="s">
        <v>380</v>
      </c>
      <c r="C1184" s="60" t="s">
        <v>381</v>
      </c>
      <c r="D1184" s="232" t="s">
        <v>24</v>
      </c>
      <c r="E1184" s="392" t="s">
        <v>382</v>
      </c>
      <c r="F1184" s="392"/>
      <c r="G1184" s="393"/>
    </row>
    <row r="1185" spans="2:7" ht="25.5" x14ac:dyDescent="0.2">
      <c r="B1185" s="282" t="s">
        <v>1452</v>
      </c>
      <c r="C1185" s="9" t="s">
        <v>1453</v>
      </c>
      <c r="D1185" s="8" t="s">
        <v>1454</v>
      </c>
      <c r="E1185" s="45" t="s">
        <v>2083</v>
      </c>
      <c r="F1185" s="45" t="s">
        <v>2487</v>
      </c>
      <c r="G1185" s="290" t="s">
        <v>2657</v>
      </c>
    </row>
    <row r="1186" spans="2:7" ht="38.25" x14ac:dyDescent="0.2">
      <c r="B1186" s="282" t="s">
        <v>2077</v>
      </c>
      <c r="C1186" s="9" t="s">
        <v>2078</v>
      </c>
      <c r="D1186" s="8" t="s">
        <v>117</v>
      </c>
      <c r="E1186" s="45" t="s">
        <v>2084</v>
      </c>
      <c r="F1186" s="45" t="s">
        <v>2085</v>
      </c>
      <c r="G1186" s="290" t="s">
        <v>2086</v>
      </c>
    </row>
    <row r="1187" spans="2:7" ht="38.25" x14ac:dyDescent="0.2">
      <c r="B1187" s="282" t="s">
        <v>2079</v>
      </c>
      <c r="C1187" s="9" t="s">
        <v>2080</v>
      </c>
      <c r="D1187" s="8" t="s">
        <v>33</v>
      </c>
      <c r="E1187" s="45" t="s">
        <v>2087</v>
      </c>
      <c r="F1187" s="45" t="s">
        <v>2191</v>
      </c>
      <c r="G1187" s="290" t="s">
        <v>2658</v>
      </c>
    </row>
    <row r="1188" spans="2:7" ht="38.25" x14ac:dyDescent="0.2">
      <c r="B1188" s="282" t="s">
        <v>2081</v>
      </c>
      <c r="C1188" s="9" t="s">
        <v>2082</v>
      </c>
      <c r="D1188" s="8" t="s">
        <v>117</v>
      </c>
      <c r="E1188" s="45" t="s">
        <v>2088</v>
      </c>
      <c r="F1188" s="45" t="s">
        <v>2659</v>
      </c>
      <c r="G1188" s="290" t="s">
        <v>2660</v>
      </c>
    </row>
    <row r="1189" spans="2:7" x14ac:dyDescent="0.2">
      <c r="B1189" s="282" t="s">
        <v>1067</v>
      </c>
      <c r="C1189" s="9" t="s">
        <v>1068</v>
      </c>
      <c r="D1189" s="8" t="s">
        <v>400</v>
      </c>
      <c r="E1189" s="45" t="s">
        <v>2089</v>
      </c>
      <c r="F1189" s="45" t="s">
        <v>1070</v>
      </c>
      <c r="G1189" s="290" t="s">
        <v>2090</v>
      </c>
    </row>
    <row r="1190" spans="2:7" x14ac:dyDescent="0.2">
      <c r="B1190" s="282" t="s">
        <v>402</v>
      </c>
      <c r="C1190" s="9" t="s">
        <v>403</v>
      </c>
      <c r="D1190" s="8" t="s">
        <v>400</v>
      </c>
      <c r="E1190" s="45" t="s">
        <v>2091</v>
      </c>
      <c r="F1190" s="45" t="s">
        <v>404</v>
      </c>
      <c r="G1190" s="290" t="s">
        <v>2092</v>
      </c>
    </row>
    <row r="1191" spans="2:7" x14ac:dyDescent="0.2">
      <c r="B1191" s="389" t="s">
        <v>410</v>
      </c>
      <c r="C1191" s="390"/>
      <c r="D1191" s="390"/>
      <c r="E1191" s="390"/>
      <c r="F1191" s="391"/>
      <c r="G1191" s="293">
        <v>388.73</v>
      </c>
    </row>
    <row r="1192" spans="2:7" ht="38.25" x14ac:dyDescent="0.2">
      <c r="B1192" s="279">
        <v>615</v>
      </c>
      <c r="C1192" s="71" t="s">
        <v>2661</v>
      </c>
      <c r="D1192" s="353" t="s">
        <v>94</v>
      </c>
      <c r="E1192" s="392" t="s">
        <v>383</v>
      </c>
      <c r="F1192" s="392"/>
      <c r="G1192" s="393"/>
    </row>
    <row r="1193" spans="2:7" ht="38.25" x14ac:dyDescent="0.2">
      <c r="B1193" s="280">
        <v>615</v>
      </c>
      <c r="C1193" s="22" t="s">
        <v>2661</v>
      </c>
      <c r="D1193" s="21" t="s">
        <v>94</v>
      </c>
      <c r="E1193" s="57">
        <v>1</v>
      </c>
      <c r="F1193" s="40">
        <v>440.9</v>
      </c>
      <c r="G1193" s="291">
        <v>440.9</v>
      </c>
    </row>
    <row r="1194" spans="2:7" x14ac:dyDescent="0.2">
      <c r="B1194" s="389" t="s">
        <v>410</v>
      </c>
      <c r="C1194" s="390"/>
      <c r="D1194" s="390"/>
      <c r="E1194" s="390"/>
      <c r="F1194" s="391"/>
      <c r="G1194" s="293">
        <v>440.9</v>
      </c>
    </row>
    <row r="1195" spans="2:7" ht="25.5" x14ac:dyDescent="0.2">
      <c r="B1195" s="285" t="s">
        <v>721</v>
      </c>
      <c r="C1195" s="60" t="s">
        <v>722</v>
      </c>
      <c r="D1195" s="353" t="s">
        <v>94</v>
      </c>
      <c r="E1195" s="392" t="s">
        <v>723</v>
      </c>
      <c r="F1195" s="392"/>
      <c r="G1195" s="393"/>
    </row>
    <row r="1196" spans="2:7" ht="38.25" x14ac:dyDescent="0.2">
      <c r="B1196" s="282" t="s">
        <v>2093</v>
      </c>
      <c r="C1196" s="9" t="s">
        <v>2094</v>
      </c>
      <c r="D1196" s="8" t="s">
        <v>24</v>
      </c>
      <c r="E1196" s="45" t="s">
        <v>407</v>
      </c>
      <c r="F1196" s="45" t="s">
        <v>2097</v>
      </c>
      <c r="G1196" s="290" t="s">
        <v>2097</v>
      </c>
    </row>
    <row r="1197" spans="2:7" x14ac:dyDescent="0.2">
      <c r="B1197" s="282" t="s">
        <v>1067</v>
      </c>
      <c r="C1197" s="9" t="s">
        <v>1068</v>
      </c>
      <c r="D1197" s="8" t="s">
        <v>400</v>
      </c>
      <c r="E1197" s="45" t="s">
        <v>2098</v>
      </c>
      <c r="F1197" s="45" t="s">
        <v>1070</v>
      </c>
      <c r="G1197" s="290" t="s">
        <v>2099</v>
      </c>
    </row>
    <row r="1198" spans="2:7" x14ac:dyDescent="0.2">
      <c r="B1198" s="282" t="s">
        <v>402</v>
      </c>
      <c r="C1198" s="9" t="s">
        <v>403</v>
      </c>
      <c r="D1198" s="8" t="s">
        <v>400</v>
      </c>
      <c r="E1198" s="45" t="s">
        <v>2100</v>
      </c>
      <c r="F1198" s="45" t="s">
        <v>404</v>
      </c>
      <c r="G1198" s="290" t="s">
        <v>2101</v>
      </c>
    </row>
    <row r="1199" spans="2:7" ht="51" x14ac:dyDescent="0.2">
      <c r="B1199" s="282" t="s">
        <v>2095</v>
      </c>
      <c r="C1199" s="9" t="s">
        <v>2096</v>
      </c>
      <c r="D1199" s="8" t="s">
        <v>46</v>
      </c>
      <c r="E1199" s="45" t="s">
        <v>2102</v>
      </c>
      <c r="F1199" s="45" t="s">
        <v>2662</v>
      </c>
      <c r="G1199" s="290" t="s">
        <v>2663</v>
      </c>
    </row>
    <row r="1200" spans="2:7" x14ac:dyDescent="0.2">
      <c r="B1200" s="389" t="s">
        <v>410</v>
      </c>
      <c r="C1200" s="390"/>
      <c r="D1200" s="390"/>
      <c r="E1200" s="390"/>
      <c r="F1200" s="391"/>
      <c r="G1200" s="293">
        <v>408.51</v>
      </c>
    </row>
    <row r="1201" spans="2:7" ht="25.5" x14ac:dyDescent="0.2">
      <c r="B1201" s="285" t="s">
        <v>390</v>
      </c>
      <c r="C1201" s="60" t="s">
        <v>391</v>
      </c>
      <c r="D1201" s="232" t="s">
        <v>24</v>
      </c>
      <c r="E1201" s="392" t="s">
        <v>754</v>
      </c>
      <c r="F1201" s="392"/>
      <c r="G1201" s="393"/>
    </row>
    <row r="1202" spans="2:7" x14ac:dyDescent="0.2">
      <c r="B1202" s="282" t="s">
        <v>2065</v>
      </c>
      <c r="C1202" s="233" t="s">
        <v>2066</v>
      </c>
      <c r="D1202" s="8" t="s">
        <v>1050</v>
      </c>
      <c r="E1202" s="45" t="s">
        <v>1381</v>
      </c>
      <c r="F1202" s="45" t="s">
        <v>1923</v>
      </c>
      <c r="G1202" s="290" t="s">
        <v>2473</v>
      </c>
    </row>
    <row r="1203" spans="2:7" x14ac:dyDescent="0.2">
      <c r="B1203" s="282" t="s">
        <v>1353</v>
      </c>
      <c r="C1203" s="233" t="s">
        <v>1354</v>
      </c>
      <c r="D1203" s="8" t="s">
        <v>400</v>
      </c>
      <c r="E1203" s="45" t="s">
        <v>1140</v>
      </c>
      <c r="F1203" s="45" t="s">
        <v>1359</v>
      </c>
      <c r="G1203" s="290" t="s">
        <v>1237</v>
      </c>
    </row>
    <row r="1204" spans="2:7" x14ac:dyDescent="0.2">
      <c r="B1204" s="282" t="s">
        <v>402</v>
      </c>
      <c r="C1204" s="233" t="s">
        <v>403</v>
      </c>
      <c r="D1204" s="8" t="s">
        <v>400</v>
      </c>
      <c r="E1204" s="45" t="s">
        <v>1112</v>
      </c>
      <c r="F1204" s="45" t="s">
        <v>404</v>
      </c>
      <c r="G1204" s="290" t="s">
        <v>1031</v>
      </c>
    </row>
    <row r="1205" spans="2:7" x14ac:dyDescent="0.2">
      <c r="B1205" s="389" t="s">
        <v>410</v>
      </c>
      <c r="C1205" s="390"/>
      <c r="D1205" s="390"/>
      <c r="E1205" s="390"/>
      <c r="F1205" s="391"/>
      <c r="G1205" s="293">
        <v>2.15</v>
      </c>
    </row>
    <row r="1206" spans="2:7" ht="25.5" x14ac:dyDescent="0.2">
      <c r="B1206" s="285" t="s">
        <v>392</v>
      </c>
      <c r="C1206" s="60" t="s">
        <v>393</v>
      </c>
      <c r="D1206" s="232" t="s">
        <v>24</v>
      </c>
      <c r="E1206" s="392" t="s">
        <v>755</v>
      </c>
      <c r="F1206" s="392"/>
      <c r="G1206" s="393"/>
    </row>
    <row r="1207" spans="2:7" ht="25.5" x14ac:dyDescent="0.2">
      <c r="B1207" s="282" t="s">
        <v>1385</v>
      </c>
      <c r="C1207" s="9" t="s">
        <v>1386</v>
      </c>
      <c r="D1207" s="8" t="s">
        <v>117</v>
      </c>
      <c r="E1207" s="45" t="s">
        <v>1358</v>
      </c>
      <c r="F1207" s="45" t="s">
        <v>1990</v>
      </c>
      <c r="G1207" s="290" t="s">
        <v>1705</v>
      </c>
    </row>
    <row r="1208" spans="2:7" ht="25.5" x14ac:dyDescent="0.2">
      <c r="B1208" s="282" t="s">
        <v>1387</v>
      </c>
      <c r="C1208" s="9" t="s">
        <v>1388</v>
      </c>
      <c r="D1208" s="8" t="s">
        <v>1389</v>
      </c>
      <c r="E1208" s="45" t="s">
        <v>2067</v>
      </c>
      <c r="F1208" s="45" t="s">
        <v>2477</v>
      </c>
      <c r="G1208" s="290" t="s">
        <v>2664</v>
      </c>
    </row>
    <row r="1209" spans="2:7" x14ac:dyDescent="0.2">
      <c r="B1209" s="282" t="s">
        <v>1353</v>
      </c>
      <c r="C1209" s="9" t="s">
        <v>1354</v>
      </c>
      <c r="D1209" s="8" t="s">
        <v>400</v>
      </c>
      <c r="E1209" s="45" t="s">
        <v>2068</v>
      </c>
      <c r="F1209" s="45" t="s">
        <v>1359</v>
      </c>
      <c r="G1209" s="290" t="s">
        <v>2069</v>
      </c>
    </row>
    <row r="1210" spans="2:7" x14ac:dyDescent="0.2">
      <c r="B1210" s="282" t="s">
        <v>402</v>
      </c>
      <c r="C1210" s="9" t="s">
        <v>403</v>
      </c>
      <c r="D1210" s="8" t="s">
        <v>400</v>
      </c>
      <c r="E1210" s="45" t="s">
        <v>2070</v>
      </c>
      <c r="F1210" s="45" t="s">
        <v>404</v>
      </c>
      <c r="G1210" s="290" t="s">
        <v>1139</v>
      </c>
    </row>
    <row r="1211" spans="2:7" x14ac:dyDescent="0.2">
      <c r="B1211" s="389" t="s">
        <v>410</v>
      </c>
      <c r="C1211" s="390"/>
      <c r="D1211" s="390"/>
      <c r="E1211" s="390"/>
      <c r="F1211" s="391"/>
      <c r="G1211" s="293">
        <v>11.33</v>
      </c>
    </row>
    <row r="1212" spans="2:7" ht="25.5" x14ac:dyDescent="0.2">
      <c r="B1212" s="285" t="s">
        <v>751</v>
      </c>
      <c r="C1212" s="60" t="s">
        <v>752</v>
      </c>
      <c r="D1212" s="232" t="s">
        <v>24</v>
      </c>
      <c r="E1212" s="392" t="s">
        <v>756</v>
      </c>
      <c r="F1212" s="392"/>
      <c r="G1212" s="393"/>
    </row>
    <row r="1213" spans="2:7" x14ac:dyDescent="0.2">
      <c r="B1213" s="282" t="s">
        <v>1048</v>
      </c>
      <c r="C1213" s="233" t="s">
        <v>1049</v>
      </c>
      <c r="D1213" s="8" t="s">
        <v>1050</v>
      </c>
      <c r="E1213" s="45" t="s">
        <v>1397</v>
      </c>
      <c r="F1213" s="45" t="s">
        <v>2356</v>
      </c>
      <c r="G1213" s="290" t="s">
        <v>2478</v>
      </c>
    </row>
    <row r="1214" spans="2:7" x14ac:dyDescent="0.2">
      <c r="B1214" s="282" t="s">
        <v>1353</v>
      </c>
      <c r="C1214" s="233" t="s">
        <v>1354</v>
      </c>
      <c r="D1214" s="8" t="s">
        <v>400</v>
      </c>
      <c r="E1214" s="45" t="s">
        <v>2071</v>
      </c>
      <c r="F1214" s="45" t="s">
        <v>1359</v>
      </c>
      <c r="G1214" s="290" t="s">
        <v>1413</v>
      </c>
    </row>
    <row r="1215" spans="2:7" x14ac:dyDescent="0.2">
      <c r="B1215" s="282" t="s">
        <v>402</v>
      </c>
      <c r="C1215" s="233" t="s">
        <v>403</v>
      </c>
      <c r="D1215" s="8" t="s">
        <v>400</v>
      </c>
      <c r="E1215" s="45" t="s">
        <v>2072</v>
      </c>
      <c r="F1215" s="45" t="s">
        <v>404</v>
      </c>
      <c r="G1215" s="290" t="s">
        <v>2073</v>
      </c>
    </row>
    <row r="1216" spans="2:7" x14ac:dyDescent="0.2">
      <c r="B1216" s="389" t="s">
        <v>410</v>
      </c>
      <c r="C1216" s="390"/>
      <c r="D1216" s="390"/>
      <c r="E1216" s="390"/>
      <c r="F1216" s="391"/>
      <c r="G1216" s="293">
        <v>13.21</v>
      </c>
    </row>
    <row r="1217" spans="2:7" ht="51" x14ac:dyDescent="0.2">
      <c r="B1217" s="319" t="s">
        <v>99</v>
      </c>
      <c r="C1217" s="60" t="s">
        <v>2111</v>
      </c>
      <c r="D1217" s="268" t="s">
        <v>24</v>
      </c>
      <c r="E1217" s="392" t="s">
        <v>757</v>
      </c>
      <c r="F1217" s="392"/>
      <c r="G1217" s="393"/>
    </row>
    <row r="1218" spans="2:7" ht="38.25" x14ac:dyDescent="0.2">
      <c r="B1218" s="282" t="s">
        <v>1307</v>
      </c>
      <c r="C1218" s="9" t="s">
        <v>1308</v>
      </c>
      <c r="D1218" s="8" t="s">
        <v>33</v>
      </c>
      <c r="E1218" s="45" t="s">
        <v>1371</v>
      </c>
      <c r="F1218" s="45" t="s">
        <v>1316</v>
      </c>
      <c r="G1218" s="290" t="s">
        <v>1377</v>
      </c>
    </row>
    <row r="1219" spans="2:7" ht="25.5" x14ac:dyDescent="0.2">
      <c r="B1219" s="282" t="s">
        <v>1088</v>
      </c>
      <c r="C1219" s="9" t="s">
        <v>1089</v>
      </c>
      <c r="D1219" s="8" t="s">
        <v>33</v>
      </c>
      <c r="E1219" s="45" t="s">
        <v>1372</v>
      </c>
      <c r="F1219" s="45" t="s">
        <v>2371</v>
      </c>
      <c r="G1219" s="290" t="s">
        <v>2471</v>
      </c>
    </row>
    <row r="1220" spans="2:7" ht="25.5" x14ac:dyDescent="0.2">
      <c r="B1220" s="282" t="s">
        <v>447</v>
      </c>
      <c r="C1220" s="9" t="s">
        <v>448</v>
      </c>
      <c r="D1220" s="8" t="s">
        <v>400</v>
      </c>
      <c r="E1220" s="45" t="s">
        <v>1373</v>
      </c>
      <c r="F1220" s="45" t="s">
        <v>449</v>
      </c>
      <c r="G1220" s="290" t="s">
        <v>1378</v>
      </c>
    </row>
    <row r="1221" spans="2:7" x14ac:dyDescent="0.2">
      <c r="B1221" s="282" t="s">
        <v>1067</v>
      </c>
      <c r="C1221" s="9" t="s">
        <v>1068</v>
      </c>
      <c r="D1221" s="8" t="s">
        <v>400</v>
      </c>
      <c r="E1221" s="45" t="s">
        <v>1374</v>
      </c>
      <c r="F1221" s="45" t="s">
        <v>1070</v>
      </c>
      <c r="G1221" s="290" t="s">
        <v>1379</v>
      </c>
    </row>
    <row r="1222" spans="2:7" x14ac:dyDescent="0.2">
      <c r="B1222" s="282" t="s">
        <v>402</v>
      </c>
      <c r="C1222" s="9" t="s">
        <v>403</v>
      </c>
      <c r="D1222" s="8" t="s">
        <v>400</v>
      </c>
      <c r="E1222" s="45" t="s">
        <v>1375</v>
      </c>
      <c r="F1222" s="45" t="s">
        <v>404</v>
      </c>
      <c r="G1222" s="290" t="s">
        <v>1380</v>
      </c>
    </row>
    <row r="1223" spans="2:7" ht="51" x14ac:dyDescent="0.2">
      <c r="B1223" s="282" t="s">
        <v>1311</v>
      </c>
      <c r="C1223" s="9" t="s">
        <v>2420</v>
      </c>
      <c r="D1223" s="8" t="s">
        <v>46</v>
      </c>
      <c r="E1223" s="45" t="s">
        <v>1376</v>
      </c>
      <c r="F1223" s="45" t="s">
        <v>2423</v>
      </c>
      <c r="G1223" s="290" t="s">
        <v>2472</v>
      </c>
    </row>
    <row r="1224" spans="2:7" x14ac:dyDescent="0.2">
      <c r="B1224" s="389" t="s">
        <v>410</v>
      </c>
      <c r="C1224" s="390"/>
      <c r="D1224" s="390"/>
      <c r="E1224" s="390"/>
      <c r="F1224" s="391"/>
      <c r="G1224" s="293">
        <v>760.52</v>
      </c>
    </row>
    <row r="1225" spans="2:7" ht="51" x14ac:dyDescent="0.2">
      <c r="B1225" s="319" t="s">
        <v>99</v>
      </c>
      <c r="C1225" s="60" t="s">
        <v>2111</v>
      </c>
      <c r="D1225" s="268" t="s">
        <v>24</v>
      </c>
      <c r="E1225" s="392" t="s">
        <v>2104</v>
      </c>
      <c r="F1225" s="392"/>
      <c r="G1225" s="393"/>
    </row>
    <row r="1226" spans="2:7" ht="38.25" x14ac:dyDescent="0.2">
      <c r="B1226" s="282" t="s">
        <v>1307</v>
      </c>
      <c r="C1226" s="9" t="s">
        <v>1308</v>
      </c>
      <c r="D1226" s="8" t="s">
        <v>33</v>
      </c>
      <c r="E1226" s="45" t="s">
        <v>1371</v>
      </c>
      <c r="F1226" s="45" t="s">
        <v>1316</v>
      </c>
      <c r="G1226" s="290" t="s">
        <v>1377</v>
      </c>
    </row>
    <row r="1227" spans="2:7" ht="25.5" x14ac:dyDescent="0.2">
      <c r="B1227" s="282" t="s">
        <v>1088</v>
      </c>
      <c r="C1227" s="9" t="s">
        <v>1089</v>
      </c>
      <c r="D1227" s="8" t="s">
        <v>33</v>
      </c>
      <c r="E1227" s="45" t="s">
        <v>1372</v>
      </c>
      <c r="F1227" s="45" t="s">
        <v>2371</v>
      </c>
      <c r="G1227" s="290" t="s">
        <v>2471</v>
      </c>
    </row>
    <row r="1228" spans="2:7" ht="25.5" x14ac:dyDescent="0.2">
      <c r="B1228" s="282" t="s">
        <v>447</v>
      </c>
      <c r="C1228" s="9" t="s">
        <v>448</v>
      </c>
      <c r="D1228" s="8" t="s">
        <v>400</v>
      </c>
      <c r="E1228" s="45" t="s">
        <v>1373</v>
      </c>
      <c r="F1228" s="45" t="s">
        <v>449</v>
      </c>
      <c r="G1228" s="290" t="s">
        <v>1378</v>
      </c>
    </row>
    <row r="1229" spans="2:7" x14ac:dyDescent="0.2">
      <c r="B1229" s="282" t="s">
        <v>1067</v>
      </c>
      <c r="C1229" s="9" t="s">
        <v>1068</v>
      </c>
      <c r="D1229" s="8" t="s">
        <v>400</v>
      </c>
      <c r="E1229" s="45" t="s">
        <v>1374</v>
      </c>
      <c r="F1229" s="45" t="s">
        <v>1070</v>
      </c>
      <c r="G1229" s="290" t="s">
        <v>1379</v>
      </c>
    </row>
    <row r="1230" spans="2:7" x14ac:dyDescent="0.2">
      <c r="B1230" s="282" t="s">
        <v>402</v>
      </c>
      <c r="C1230" s="9" t="s">
        <v>403</v>
      </c>
      <c r="D1230" s="8" t="s">
        <v>400</v>
      </c>
      <c r="E1230" s="45" t="s">
        <v>1375</v>
      </c>
      <c r="F1230" s="45" t="s">
        <v>404</v>
      </c>
      <c r="G1230" s="290" t="s">
        <v>1380</v>
      </c>
    </row>
    <row r="1231" spans="2:7" ht="51" x14ac:dyDescent="0.2">
      <c r="B1231" s="282" t="s">
        <v>1311</v>
      </c>
      <c r="C1231" s="9" t="s">
        <v>2420</v>
      </c>
      <c r="D1231" s="8" t="s">
        <v>46</v>
      </c>
      <c r="E1231" s="45" t="s">
        <v>1376</v>
      </c>
      <c r="F1231" s="45" t="s">
        <v>2423</v>
      </c>
      <c r="G1231" s="290" t="s">
        <v>2472</v>
      </c>
    </row>
    <row r="1232" spans="2:7" x14ac:dyDescent="0.2">
      <c r="B1232" s="389" t="s">
        <v>410</v>
      </c>
      <c r="C1232" s="390"/>
      <c r="D1232" s="390"/>
      <c r="E1232" s="390"/>
      <c r="F1232" s="391"/>
      <c r="G1232" s="293">
        <v>760.52</v>
      </c>
    </row>
    <row r="1233" spans="2:7" x14ac:dyDescent="0.2">
      <c r="B1233" s="285" t="s">
        <v>2109</v>
      </c>
      <c r="C1233" s="60" t="s">
        <v>2110</v>
      </c>
      <c r="D1233" s="232" t="s">
        <v>24</v>
      </c>
      <c r="E1233" s="392" t="s">
        <v>2105</v>
      </c>
      <c r="F1233" s="392"/>
      <c r="G1233" s="393"/>
    </row>
    <row r="1234" spans="2:7" x14ac:dyDescent="0.2">
      <c r="B1234" s="282" t="s">
        <v>2137</v>
      </c>
      <c r="C1234" s="9" t="s">
        <v>2138</v>
      </c>
      <c r="D1234" s="8" t="s">
        <v>24</v>
      </c>
      <c r="E1234" s="45" t="s">
        <v>407</v>
      </c>
      <c r="F1234" s="45" t="s">
        <v>2139</v>
      </c>
      <c r="G1234" s="290" t="s">
        <v>2139</v>
      </c>
    </row>
    <row r="1235" spans="2:7" x14ac:dyDescent="0.2">
      <c r="B1235" s="282" t="s">
        <v>402</v>
      </c>
      <c r="C1235" s="9" t="s">
        <v>403</v>
      </c>
      <c r="D1235" s="8" t="s">
        <v>400</v>
      </c>
      <c r="E1235" s="45" t="s">
        <v>2140</v>
      </c>
      <c r="F1235" s="45" t="s">
        <v>404</v>
      </c>
      <c r="G1235" s="290" t="s">
        <v>2141</v>
      </c>
    </row>
    <row r="1236" spans="2:7" x14ac:dyDescent="0.2">
      <c r="B1236" s="282" t="s">
        <v>802</v>
      </c>
      <c r="C1236" s="9" t="s">
        <v>803</v>
      </c>
      <c r="D1236" s="8" t="s">
        <v>400</v>
      </c>
      <c r="E1236" s="45" t="s">
        <v>2142</v>
      </c>
      <c r="F1236" s="45" t="s">
        <v>805</v>
      </c>
      <c r="G1236" s="290" t="s">
        <v>1194</v>
      </c>
    </row>
    <row r="1237" spans="2:7" x14ac:dyDescent="0.2">
      <c r="B1237" s="389" t="s">
        <v>410</v>
      </c>
      <c r="C1237" s="390"/>
      <c r="D1237" s="390"/>
      <c r="E1237" s="390"/>
      <c r="F1237" s="391"/>
      <c r="G1237" s="293">
        <v>8.73</v>
      </c>
    </row>
    <row r="1238" spans="2:7" ht="25.5" x14ac:dyDescent="0.2">
      <c r="B1238" s="285" t="s">
        <v>2113</v>
      </c>
      <c r="C1238" s="60" t="s">
        <v>2114</v>
      </c>
      <c r="D1238" s="232" t="s">
        <v>33</v>
      </c>
      <c r="E1238" s="392" t="s">
        <v>2106</v>
      </c>
      <c r="F1238" s="392"/>
      <c r="G1238" s="393"/>
    </row>
    <row r="1239" spans="2:7" x14ac:dyDescent="0.2">
      <c r="B1239" s="282" t="s">
        <v>1276</v>
      </c>
      <c r="C1239" s="9" t="s">
        <v>1277</v>
      </c>
      <c r="D1239" s="8" t="s">
        <v>53</v>
      </c>
      <c r="E1239" s="45" t="s">
        <v>2020</v>
      </c>
      <c r="F1239" s="45" t="s">
        <v>2254</v>
      </c>
      <c r="G1239" s="290" t="s">
        <v>1031</v>
      </c>
    </row>
    <row r="1240" spans="2:7" x14ac:dyDescent="0.2">
      <c r="B1240" s="282" t="s">
        <v>2143</v>
      </c>
      <c r="C1240" s="9" t="s">
        <v>2144</v>
      </c>
      <c r="D1240" s="8" t="s">
        <v>53</v>
      </c>
      <c r="E1240" s="45" t="s">
        <v>2147</v>
      </c>
      <c r="F1240" s="45" t="s">
        <v>1218</v>
      </c>
      <c r="G1240" s="290" t="s">
        <v>1549</v>
      </c>
    </row>
    <row r="1241" spans="2:7" ht="38.25" x14ac:dyDescent="0.2">
      <c r="B1241" s="282" t="s">
        <v>2145</v>
      </c>
      <c r="C1241" s="9" t="s">
        <v>2146</v>
      </c>
      <c r="D1241" s="8" t="s">
        <v>24</v>
      </c>
      <c r="E1241" s="45" t="s">
        <v>1315</v>
      </c>
      <c r="F1241" s="45" t="s">
        <v>2148</v>
      </c>
      <c r="G1241" s="290" t="s">
        <v>2149</v>
      </c>
    </row>
    <row r="1242" spans="2:7" x14ac:dyDescent="0.2">
      <c r="B1242" s="282" t="s">
        <v>1067</v>
      </c>
      <c r="C1242" s="9" t="s">
        <v>1068</v>
      </c>
      <c r="D1242" s="8" t="s">
        <v>400</v>
      </c>
      <c r="E1242" s="45" t="s">
        <v>2150</v>
      </c>
      <c r="F1242" s="45" t="s">
        <v>1070</v>
      </c>
      <c r="G1242" s="290" t="s">
        <v>2151</v>
      </c>
    </row>
    <row r="1243" spans="2:7" x14ac:dyDescent="0.2">
      <c r="B1243" s="282" t="s">
        <v>402</v>
      </c>
      <c r="C1243" s="9" t="s">
        <v>403</v>
      </c>
      <c r="D1243" s="8" t="s">
        <v>400</v>
      </c>
      <c r="E1243" s="45" t="s">
        <v>2152</v>
      </c>
      <c r="F1243" s="45" t="s">
        <v>404</v>
      </c>
      <c r="G1243" s="290" t="s">
        <v>2153</v>
      </c>
    </row>
    <row r="1244" spans="2:7" x14ac:dyDescent="0.2">
      <c r="B1244" s="389" t="s">
        <v>410</v>
      </c>
      <c r="C1244" s="390"/>
      <c r="D1244" s="390"/>
      <c r="E1244" s="390"/>
      <c r="F1244" s="391"/>
      <c r="G1244" s="293">
        <v>145.19999999999999</v>
      </c>
    </row>
    <row r="1245" spans="2:7" ht="38.25" x14ac:dyDescent="0.2">
      <c r="B1245" s="285" t="s">
        <v>2115</v>
      </c>
      <c r="C1245" s="60" t="s">
        <v>2116</v>
      </c>
      <c r="D1245" s="232" t="s">
        <v>117</v>
      </c>
      <c r="E1245" s="392" t="s">
        <v>2107</v>
      </c>
      <c r="F1245" s="392"/>
      <c r="G1245" s="393"/>
    </row>
    <row r="1246" spans="2:7" ht="38.25" x14ac:dyDescent="0.2">
      <c r="B1246" s="282" t="s">
        <v>2154</v>
      </c>
      <c r="C1246" s="9" t="s">
        <v>2155</v>
      </c>
      <c r="D1246" s="8" t="s">
        <v>117</v>
      </c>
      <c r="E1246" s="45" t="s">
        <v>407</v>
      </c>
      <c r="F1246" s="45" t="s">
        <v>2156</v>
      </c>
      <c r="G1246" s="290" t="s">
        <v>2156</v>
      </c>
    </row>
    <row r="1247" spans="2:7" x14ac:dyDescent="0.2">
      <c r="B1247" s="282" t="s">
        <v>402</v>
      </c>
      <c r="C1247" s="9" t="s">
        <v>403</v>
      </c>
      <c r="D1247" s="8" t="s">
        <v>400</v>
      </c>
      <c r="E1247" s="45" t="s">
        <v>2157</v>
      </c>
      <c r="F1247" s="45" t="s">
        <v>404</v>
      </c>
      <c r="G1247" s="290" t="s">
        <v>1344</v>
      </c>
    </row>
    <row r="1248" spans="2:7" x14ac:dyDescent="0.2">
      <c r="B1248" s="282" t="s">
        <v>802</v>
      </c>
      <c r="C1248" s="9" t="s">
        <v>803</v>
      </c>
      <c r="D1248" s="8" t="s">
        <v>400</v>
      </c>
      <c r="E1248" s="45" t="s">
        <v>1415</v>
      </c>
      <c r="F1248" s="45" t="s">
        <v>805</v>
      </c>
      <c r="G1248" s="290" t="s">
        <v>2158</v>
      </c>
    </row>
    <row r="1249" spans="2:7" x14ac:dyDescent="0.2">
      <c r="B1249" s="389" t="s">
        <v>410</v>
      </c>
      <c r="C1249" s="390"/>
      <c r="D1249" s="390"/>
      <c r="E1249" s="390"/>
      <c r="F1249" s="391"/>
      <c r="G1249" s="293">
        <v>127.35</v>
      </c>
    </row>
    <row r="1250" spans="2:7" ht="25.5" x14ac:dyDescent="0.2">
      <c r="B1250" s="285" t="s">
        <v>2117</v>
      </c>
      <c r="C1250" s="60" t="s">
        <v>2118</v>
      </c>
      <c r="D1250" s="232" t="s">
        <v>117</v>
      </c>
      <c r="E1250" s="392" t="s">
        <v>2108</v>
      </c>
      <c r="F1250" s="392"/>
      <c r="G1250" s="393"/>
    </row>
    <row r="1251" spans="2:7" x14ac:dyDescent="0.2">
      <c r="B1251" s="282" t="s">
        <v>2159</v>
      </c>
      <c r="C1251" s="9" t="s">
        <v>2160</v>
      </c>
      <c r="D1251" s="8" t="s">
        <v>117</v>
      </c>
      <c r="E1251" s="45" t="s">
        <v>407</v>
      </c>
      <c r="F1251" s="45" t="s">
        <v>2165</v>
      </c>
      <c r="G1251" s="290" t="s">
        <v>2165</v>
      </c>
    </row>
    <row r="1252" spans="2:7" x14ac:dyDescent="0.2">
      <c r="B1252" s="282" t="s">
        <v>402</v>
      </c>
      <c r="C1252" s="9" t="s">
        <v>403</v>
      </c>
      <c r="D1252" s="8" t="s">
        <v>400</v>
      </c>
      <c r="E1252" s="45" t="s">
        <v>2166</v>
      </c>
      <c r="F1252" s="45" t="s">
        <v>404</v>
      </c>
      <c r="G1252" s="290" t="s">
        <v>2167</v>
      </c>
    </row>
    <row r="1253" spans="2:7" x14ac:dyDescent="0.2">
      <c r="B1253" s="282" t="s">
        <v>802</v>
      </c>
      <c r="C1253" s="9" t="s">
        <v>803</v>
      </c>
      <c r="D1253" s="8" t="s">
        <v>400</v>
      </c>
      <c r="E1253" s="45" t="s">
        <v>2168</v>
      </c>
      <c r="F1253" s="45" t="s">
        <v>805</v>
      </c>
      <c r="G1253" s="290" t="s">
        <v>2169</v>
      </c>
    </row>
    <row r="1254" spans="2:7" ht="63.75" x14ac:dyDescent="0.2">
      <c r="B1254" s="282" t="s">
        <v>2161</v>
      </c>
      <c r="C1254" s="9" t="s">
        <v>2162</v>
      </c>
      <c r="D1254" s="8" t="s">
        <v>415</v>
      </c>
      <c r="E1254" s="45" t="s">
        <v>2170</v>
      </c>
      <c r="F1254" s="45" t="s">
        <v>2665</v>
      </c>
      <c r="G1254" s="290" t="s">
        <v>2666</v>
      </c>
    </row>
    <row r="1255" spans="2:7" ht="63.75" x14ac:dyDescent="0.2">
      <c r="B1255" s="282" t="s">
        <v>2163</v>
      </c>
      <c r="C1255" s="9" t="s">
        <v>2164</v>
      </c>
      <c r="D1255" s="8" t="s">
        <v>418</v>
      </c>
      <c r="E1255" s="45" t="s">
        <v>2171</v>
      </c>
      <c r="F1255" s="45" t="s">
        <v>2455</v>
      </c>
      <c r="G1255" s="290" t="s">
        <v>2667</v>
      </c>
    </row>
    <row r="1256" spans="2:7" x14ac:dyDescent="0.2">
      <c r="B1256" s="394" t="s">
        <v>410</v>
      </c>
      <c r="C1256" s="395"/>
      <c r="D1256" s="395"/>
      <c r="E1256" s="395"/>
      <c r="F1256" s="396"/>
      <c r="G1256" s="293">
        <v>290.97000000000003</v>
      </c>
    </row>
    <row r="1257" spans="2:7" ht="25.5" x14ac:dyDescent="0.2">
      <c r="B1257" s="285" t="s">
        <v>912</v>
      </c>
      <c r="C1257" s="60" t="s">
        <v>913</v>
      </c>
      <c r="D1257" s="232" t="s">
        <v>46</v>
      </c>
      <c r="E1257" s="392" t="s">
        <v>2120</v>
      </c>
      <c r="F1257" s="392"/>
      <c r="G1257" s="393"/>
    </row>
    <row r="1258" spans="2:7" x14ac:dyDescent="0.2">
      <c r="B1258" s="282" t="s">
        <v>402</v>
      </c>
      <c r="C1258" s="9" t="s">
        <v>403</v>
      </c>
      <c r="D1258" s="8" t="s">
        <v>400</v>
      </c>
      <c r="E1258" s="45" t="s">
        <v>2172</v>
      </c>
      <c r="F1258" s="45" t="s">
        <v>404</v>
      </c>
      <c r="G1258" s="290" t="s">
        <v>1021</v>
      </c>
    </row>
    <row r="1259" spans="2:7" x14ac:dyDescent="0.2">
      <c r="B1259" s="389" t="s">
        <v>410</v>
      </c>
      <c r="C1259" s="390"/>
      <c r="D1259" s="390"/>
      <c r="E1259" s="390"/>
      <c r="F1259" s="391"/>
      <c r="G1259" s="293">
        <v>65.63</v>
      </c>
    </row>
    <row r="1260" spans="2:7" ht="38.25" x14ac:dyDescent="0.2">
      <c r="B1260" s="285" t="s">
        <v>2127</v>
      </c>
      <c r="C1260" s="60" t="s">
        <v>2128</v>
      </c>
      <c r="D1260" s="232" t="s">
        <v>33</v>
      </c>
      <c r="E1260" s="392" t="s">
        <v>2121</v>
      </c>
      <c r="F1260" s="392"/>
      <c r="G1260" s="393"/>
    </row>
    <row r="1261" spans="2:7" ht="25.5" x14ac:dyDescent="0.2">
      <c r="B1261" s="282" t="s">
        <v>1274</v>
      </c>
      <c r="C1261" s="9" t="s">
        <v>1275</v>
      </c>
      <c r="D1261" s="8" t="s">
        <v>46</v>
      </c>
      <c r="E1261" s="45" t="s">
        <v>1332</v>
      </c>
      <c r="F1261" s="45" t="s">
        <v>1286</v>
      </c>
      <c r="G1261" s="290" t="s">
        <v>1204</v>
      </c>
    </row>
    <row r="1262" spans="2:7" ht="51" x14ac:dyDescent="0.2">
      <c r="B1262" s="282" t="s">
        <v>2055</v>
      </c>
      <c r="C1262" s="9" t="s">
        <v>2056</v>
      </c>
      <c r="D1262" s="8" t="s">
        <v>46</v>
      </c>
      <c r="E1262" s="45" t="s">
        <v>1248</v>
      </c>
      <c r="F1262" s="45" t="s">
        <v>2655</v>
      </c>
      <c r="G1262" s="290" t="s">
        <v>2668</v>
      </c>
    </row>
    <row r="1263" spans="2:7" ht="25.5" x14ac:dyDescent="0.2">
      <c r="B1263" s="282" t="s">
        <v>2173</v>
      </c>
      <c r="C1263" s="9" t="s">
        <v>2174</v>
      </c>
      <c r="D1263" s="8" t="s">
        <v>400</v>
      </c>
      <c r="E1263" s="45" t="s">
        <v>2181</v>
      </c>
      <c r="F1263" s="45" t="s">
        <v>2182</v>
      </c>
      <c r="G1263" s="290" t="s">
        <v>2183</v>
      </c>
    </row>
    <row r="1264" spans="2:7" x14ac:dyDescent="0.2">
      <c r="B1264" s="282" t="s">
        <v>1067</v>
      </c>
      <c r="C1264" s="9" t="s">
        <v>1068</v>
      </c>
      <c r="D1264" s="8" t="s">
        <v>400</v>
      </c>
      <c r="E1264" s="45" t="s">
        <v>2184</v>
      </c>
      <c r="F1264" s="45" t="s">
        <v>1070</v>
      </c>
      <c r="G1264" s="290" t="s">
        <v>2185</v>
      </c>
    </row>
    <row r="1265" spans="2:7" x14ac:dyDescent="0.2">
      <c r="B1265" s="282" t="s">
        <v>402</v>
      </c>
      <c r="C1265" s="9" t="s">
        <v>403</v>
      </c>
      <c r="D1265" s="8" t="s">
        <v>400</v>
      </c>
      <c r="E1265" s="45" t="s">
        <v>2186</v>
      </c>
      <c r="F1265" s="45" t="s">
        <v>404</v>
      </c>
      <c r="G1265" s="290" t="s">
        <v>1356</v>
      </c>
    </row>
    <row r="1266" spans="2:7" ht="38.25" x14ac:dyDescent="0.2">
      <c r="B1266" s="282" t="s">
        <v>2175</v>
      </c>
      <c r="C1266" s="9" t="s">
        <v>2176</v>
      </c>
      <c r="D1266" s="8" t="s">
        <v>46</v>
      </c>
      <c r="E1266" s="45" t="s">
        <v>2187</v>
      </c>
      <c r="F1266" s="45" t="s">
        <v>2669</v>
      </c>
      <c r="G1266" s="290" t="s">
        <v>2670</v>
      </c>
    </row>
    <row r="1267" spans="2:7" ht="38.25" x14ac:dyDescent="0.2">
      <c r="B1267" s="282" t="s">
        <v>2177</v>
      </c>
      <c r="C1267" s="9" t="s">
        <v>2178</v>
      </c>
      <c r="D1267" s="8" t="s">
        <v>415</v>
      </c>
      <c r="E1267" s="45" t="s">
        <v>1112</v>
      </c>
      <c r="F1267" s="45" t="s">
        <v>2671</v>
      </c>
      <c r="G1267" s="290" t="s">
        <v>1384</v>
      </c>
    </row>
    <row r="1268" spans="2:7" ht="38.25" x14ac:dyDescent="0.2">
      <c r="B1268" s="282" t="s">
        <v>2179</v>
      </c>
      <c r="C1268" s="9" t="s">
        <v>2180</v>
      </c>
      <c r="D1268" s="8" t="s">
        <v>418</v>
      </c>
      <c r="E1268" s="45" t="s">
        <v>2188</v>
      </c>
      <c r="F1268" s="45" t="s">
        <v>1511</v>
      </c>
      <c r="G1268" s="290" t="s">
        <v>1463</v>
      </c>
    </row>
    <row r="1269" spans="2:7" x14ac:dyDescent="0.2">
      <c r="B1269" s="389" t="s">
        <v>410</v>
      </c>
      <c r="C1269" s="390"/>
      <c r="D1269" s="390"/>
      <c r="E1269" s="390"/>
      <c r="F1269" s="391"/>
      <c r="G1269" s="293">
        <v>28.74</v>
      </c>
    </row>
    <row r="1270" spans="2:7" ht="25.5" x14ac:dyDescent="0.2">
      <c r="B1270" s="285" t="s">
        <v>2129</v>
      </c>
      <c r="C1270" s="60" t="s">
        <v>2130</v>
      </c>
      <c r="D1270" s="232" t="s">
        <v>24</v>
      </c>
      <c r="E1270" s="392" t="s">
        <v>2122</v>
      </c>
      <c r="F1270" s="392"/>
      <c r="G1270" s="393"/>
    </row>
    <row r="1271" spans="2:7" ht="38.25" x14ac:dyDescent="0.2">
      <c r="B1271" s="282" t="s">
        <v>2189</v>
      </c>
      <c r="C1271" s="9" t="s">
        <v>2190</v>
      </c>
      <c r="D1271" s="8" t="s">
        <v>24</v>
      </c>
      <c r="E1271" s="45" t="s">
        <v>1341</v>
      </c>
      <c r="F1271" s="45" t="s">
        <v>2191</v>
      </c>
      <c r="G1271" s="290" t="s">
        <v>2192</v>
      </c>
    </row>
    <row r="1272" spans="2:7" x14ac:dyDescent="0.2">
      <c r="B1272" s="282" t="s">
        <v>402</v>
      </c>
      <c r="C1272" s="9" t="s">
        <v>403</v>
      </c>
      <c r="D1272" s="8" t="s">
        <v>400</v>
      </c>
      <c r="E1272" s="45" t="s">
        <v>1355</v>
      </c>
      <c r="F1272" s="45" t="s">
        <v>404</v>
      </c>
      <c r="G1272" s="290" t="s">
        <v>991</v>
      </c>
    </row>
    <row r="1273" spans="2:7" x14ac:dyDescent="0.2">
      <c r="B1273" s="389" t="s">
        <v>410</v>
      </c>
      <c r="C1273" s="390"/>
      <c r="D1273" s="390"/>
      <c r="E1273" s="390"/>
      <c r="F1273" s="391"/>
      <c r="G1273" s="293">
        <v>7.26</v>
      </c>
    </row>
    <row r="1274" spans="2:7" ht="25.5" x14ac:dyDescent="0.2">
      <c r="B1274" s="279">
        <v>370</v>
      </c>
      <c r="C1274" s="71" t="s">
        <v>1275</v>
      </c>
      <c r="D1274" s="353" t="s">
        <v>2131</v>
      </c>
      <c r="E1274" s="392" t="s">
        <v>2123</v>
      </c>
      <c r="F1274" s="392"/>
      <c r="G1274" s="393"/>
    </row>
    <row r="1275" spans="2:7" ht="25.5" x14ac:dyDescent="0.2">
      <c r="B1275" s="280">
        <v>370</v>
      </c>
      <c r="C1275" s="22" t="s">
        <v>1275</v>
      </c>
      <c r="D1275" s="21" t="s">
        <v>2131</v>
      </c>
      <c r="E1275" s="57">
        <v>1</v>
      </c>
      <c r="F1275" s="40">
        <v>52.5</v>
      </c>
      <c r="G1275" s="291">
        <v>52.5</v>
      </c>
    </row>
    <row r="1276" spans="2:7" x14ac:dyDescent="0.2">
      <c r="B1276" s="389" t="s">
        <v>410</v>
      </c>
      <c r="C1276" s="390"/>
      <c r="D1276" s="390"/>
      <c r="E1276" s="390"/>
      <c r="F1276" s="391"/>
      <c r="G1276" s="293">
        <v>52.5</v>
      </c>
    </row>
    <row r="1277" spans="2:7" ht="38.25" x14ac:dyDescent="0.2">
      <c r="B1277" s="285" t="s">
        <v>2132</v>
      </c>
      <c r="C1277" s="60" t="s">
        <v>2133</v>
      </c>
      <c r="D1277" s="232" t="s">
        <v>46</v>
      </c>
      <c r="E1277" s="392" t="s">
        <v>2124</v>
      </c>
      <c r="F1277" s="392"/>
      <c r="G1277" s="393"/>
    </row>
    <row r="1278" spans="2:7" ht="25.5" x14ac:dyDescent="0.2">
      <c r="B1278" s="282" t="s">
        <v>2193</v>
      </c>
      <c r="C1278" s="9" t="s">
        <v>2194</v>
      </c>
      <c r="D1278" s="8" t="s">
        <v>46</v>
      </c>
      <c r="E1278" s="45" t="s">
        <v>2199</v>
      </c>
      <c r="F1278" s="45" t="s">
        <v>2672</v>
      </c>
      <c r="G1278" s="290" t="s">
        <v>2673</v>
      </c>
    </row>
    <row r="1279" spans="2:7" x14ac:dyDescent="0.2">
      <c r="B1279" s="282" t="s">
        <v>1067</v>
      </c>
      <c r="C1279" s="9" t="s">
        <v>1068</v>
      </c>
      <c r="D1279" s="8" t="s">
        <v>400</v>
      </c>
      <c r="E1279" s="45" t="s">
        <v>2200</v>
      </c>
      <c r="F1279" s="45" t="s">
        <v>1070</v>
      </c>
      <c r="G1279" s="290" t="s">
        <v>2201</v>
      </c>
    </row>
    <row r="1280" spans="2:7" x14ac:dyDescent="0.2">
      <c r="B1280" s="282" t="s">
        <v>402</v>
      </c>
      <c r="C1280" s="9" t="s">
        <v>403</v>
      </c>
      <c r="D1280" s="8" t="s">
        <v>400</v>
      </c>
      <c r="E1280" s="45" t="s">
        <v>2202</v>
      </c>
      <c r="F1280" s="45" t="s">
        <v>404</v>
      </c>
      <c r="G1280" s="290" t="s">
        <v>2203</v>
      </c>
    </row>
    <row r="1281" spans="2:7" ht="51" x14ac:dyDescent="0.2">
      <c r="B1281" s="282" t="s">
        <v>2195</v>
      </c>
      <c r="C1281" s="9" t="s">
        <v>2196</v>
      </c>
      <c r="D1281" s="8" t="s">
        <v>415</v>
      </c>
      <c r="E1281" s="45" t="s">
        <v>1731</v>
      </c>
      <c r="F1281" s="45" t="s">
        <v>2674</v>
      </c>
      <c r="G1281" s="290" t="s">
        <v>1113</v>
      </c>
    </row>
    <row r="1282" spans="2:7" ht="51" x14ac:dyDescent="0.2">
      <c r="B1282" s="282" t="s">
        <v>2197</v>
      </c>
      <c r="C1282" s="9" t="s">
        <v>2198</v>
      </c>
      <c r="D1282" s="8" t="s">
        <v>418</v>
      </c>
      <c r="E1282" s="45" t="s">
        <v>1248</v>
      </c>
      <c r="F1282" s="45" t="s">
        <v>2569</v>
      </c>
      <c r="G1282" s="290" t="s">
        <v>1450</v>
      </c>
    </row>
    <row r="1283" spans="2:7" x14ac:dyDescent="0.2">
      <c r="B1283" s="389" t="s">
        <v>410</v>
      </c>
      <c r="C1283" s="390"/>
      <c r="D1283" s="390"/>
      <c r="E1283" s="390"/>
      <c r="F1283" s="391"/>
      <c r="G1283" s="293">
        <v>134.09</v>
      </c>
    </row>
    <row r="1284" spans="2:7" ht="63.75" x14ac:dyDescent="0.2">
      <c r="B1284" s="285">
        <v>102362</v>
      </c>
      <c r="C1284" s="60" t="s">
        <v>92</v>
      </c>
      <c r="D1284" s="232" t="s">
        <v>24</v>
      </c>
      <c r="E1284" s="392" t="s">
        <v>2125</v>
      </c>
      <c r="F1284" s="392"/>
      <c r="G1284" s="393"/>
    </row>
    <row r="1285" spans="2:7" ht="38.25" x14ac:dyDescent="0.2">
      <c r="B1285" s="282" t="s">
        <v>1333</v>
      </c>
      <c r="C1285" s="9" t="s">
        <v>1334</v>
      </c>
      <c r="D1285" s="8" t="s">
        <v>24</v>
      </c>
      <c r="E1285" s="45" t="s">
        <v>2433</v>
      </c>
      <c r="F1285" s="45" t="s">
        <v>2169</v>
      </c>
      <c r="G1285" s="290" t="s">
        <v>2445</v>
      </c>
    </row>
    <row r="1286" spans="2:7" ht="38.25" x14ac:dyDescent="0.2">
      <c r="B1286" s="282" t="s">
        <v>1335</v>
      </c>
      <c r="C1286" s="9" t="s">
        <v>1336</v>
      </c>
      <c r="D1286" s="8" t="s">
        <v>33</v>
      </c>
      <c r="E1286" s="45" t="s">
        <v>2434</v>
      </c>
      <c r="F1286" s="45" t="s">
        <v>2435</v>
      </c>
      <c r="G1286" s="290" t="s">
        <v>2446</v>
      </c>
    </row>
    <row r="1287" spans="2:7" ht="38.25" x14ac:dyDescent="0.2">
      <c r="B1287" s="282" t="s">
        <v>2428</v>
      </c>
      <c r="C1287" s="9" t="s">
        <v>2429</v>
      </c>
      <c r="D1287" s="8" t="s">
        <v>33</v>
      </c>
      <c r="E1287" s="45" t="s">
        <v>2436</v>
      </c>
      <c r="F1287" s="45" t="s">
        <v>2437</v>
      </c>
      <c r="G1287" s="290" t="s">
        <v>2447</v>
      </c>
    </row>
    <row r="1288" spans="2:7" ht="25.5" x14ac:dyDescent="0.2">
      <c r="B1288" s="282" t="s">
        <v>2430</v>
      </c>
      <c r="C1288" s="9" t="s">
        <v>2431</v>
      </c>
      <c r="D1288" s="8" t="s">
        <v>53</v>
      </c>
      <c r="E1288" s="45" t="s">
        <v>2438</v>
      </c>
      <c r="F1288" s="45" t="s">
        <v>2439</v>
      </c>
      <c r="G1288" s="290" t="s">
        <v>1214</v>
      </c>
    </row>
    <row r="1289" spans="2:7" ht="25.5" x14ac:dyDescent="0.2">
      <c r="B1289" s="282" t="s">
        <v>1337</v>
      </c>
      <c r="C1289" s="9" t="s">
        <v>1338</v>
      </c>
      <c r="D1289" s="8" t="s">
        <v>53</v>
      </c>
      <c r="E1289" s="45" t="s">
        <v>2440</v>
      </c>
      <c r="F1289" s="45" t="s">
        <v>1154</v>
      </c>
      <c r="G1289" s="290" t="s">
        <v>2448</v>
      </c>
    </row>
    <row r="1290" spans="2:7" x14ac:dyDescent="0.2">
      <c r="B1290" s="282" t="s">
        <v>1339</v>
      </c>
      <c r="C1290" s="9" t="s">
        <v>1340</v>
      </c>
      <c r="D1290" s="8" t="s">
        <v>400</v>
      </c>
      <c r="E1290" s="45" t="s">
        <v>2441</v>
      </c>
      <c r="F1290" s="45" t="s">
        <v>835</v>
      </c>
      <c r="G1290" s="290" t="s">
        <v>2449</v>
      </c>
    </row>
    <row r="1291" spans="2:7" x14ac:dyDescent="0.2">
      <c r="B1291" s="282" t="s">
        <v>402</v>
      </c>
      <c r="C1291" s="9" t="s">
        <v>403</v>
      </c>
      <c r="D1291" s="8" t="s">
        <v>400</v>
      </c>
      <c r="E1291" s="45" t="s">
        <v>2442</v>
      </c>
      <c r="F1291" s="45" t="s">
        <v>404</v>
      </c>
      <c r="G1291" s="290" t="s">
        <v>2450</v>
      </c>
    </row>
    <row r="1292" spans="2:7" ht="51" x14ac:dyDescent="0.2">
      <c r="B1292" s="282" t="s">
        <v>450</v>
      </c>
      <c r="C1292" s="9" t="s">
        <v>2432</v>
      </c>
      <c r="D1292" s="8" t="s">
        <v>46</v>
      </c>
      <c r="E1292" s="45" t="s">
        <v>2443</v>
      </c>
      <c r="F1292" s="45" t="s">
        <v>2444</v>
      </c>
      <c r="G1292" s="290" t="s">
        <v>1551</v>
      </c>
    </row>
    <row r="1293" spans="2:7" x14ac:dyDescent="0.2">
      <c r="B1293" s="389" t="s">
        <v>410</v>
      </c>
      <c r="C1293" s="390"/>
      <c r="D1293" s="390"/>
      <c r="E1293" s="390"/>
      <c r="F1293" s="391"/>
      <c r="G1293" s="293">
        <v>163.44</v>
      </c>
    </row>
    <row r="1294" spans="2:7" x14ac:dyDescent="0.2">
      <c r="B1294" s="279" t="s">
        <v>2134</v>
      </c>
      <c r="C1294" s="71" t="s">
        <v>2135</v>
      </c>
      <c r="D1294" s="353" t="s">
        <v>83</v>
      </c>
      <c r="E1294" s="392"/>
      <c r="F1294" s="392"/>
      <c r="G1294" s="393"/>
    </row>
    <row r="1295" spans="2:7" x14ac:dyDescent="0.2">
      <c r="B1295" s="131" t="s">
        <v>2134</v>
      </c>
      <c r="C1295" s="24" t="s">
        <v>2135</v>
      </c>
      <c r="D1295" s="1" t="s">
        <v>83</v>
      </c>
      <c r="E1295" s="45" t="s">
        <v>407</v>
      </c>
      <c r="F1295" s="40">
        <v>2515</v>
      </c>
      <c r="G1295" s="291">
        <v>2515</v>
      </c>
    </row>
    <row r="1296" spans="2:7" x14ac:dyDescent="0.2">
      <c r="B1296" s="389" t="s">
        <v>410</v>
      </c>
      <c r="C1296" s="390"/>
      <c r="D1296" s="390"/>
      <c r="E1296" s="390"/>
      <c r="F1296" s="391"/>
      <c r="G1296" s="293">
        <v>2515</v>
      </c>
    </row>
    <row r="1297" spans="2:7" x14ac:dyDescent="0.2">
      <c r="B1297" s="285" t="s">
        <v>783</v>
      </c>
      <c r="C1297" s="60" t="s">
        <v>740</v>
      </c>
      <c r="D1297" s="232" t="s">
        <v>24</v>
      </c>
      <c r="E1297" s="392" t="s">
        <v>2205</v>
      </c>
      <c r="F1297" s="392"/>
      <c r="G1297" s="393"/>
    </row>
    <row r="1298" spans="2:7" ht="25.5" x14ac:dyDescent="0.2">
      <c r="B1298" s="316">
        <v>3</v>
      </c>
      <c r="C1298" s="22" t="s">
        <v>2074</v>
      </c>
      <c r="D1298" s="253" t="s">
        <v>2075</v>
      </c>
      <c r="E1298" s="44">
        <v>0.05</v>
      </c>
      <c r="F1298" s="45">
        <v>4.8499999999999996</v>
      </c>
      <c r="G1298" s="281">
        <f t="shared" ref="G1298:G1299" si="12">ROUND(E1298*F1298,2)</f>
        <v>0.24</v>
      </c>
    </row>
    <row r="1299" spans="2:7" x14ac:dyDescent="0.2">
      <c r="B1299" s="282" t="s">
        <v>402</v>
      </c>
      <c r="C1299" s="9" t="s">
        <v>403</v>
      </c>
      <c r="D1299" s="8" t="s">
        <v>400</v>
      </c>
      <c r="E1299" s="44">
        <v>0.14000000000000001</v>
      </c>
      <c r="F1299" s="45">
        <v>16.59</v>
      </c>
      <c r="G1299" s="281">
        <f t="shared" si="12"/>
        <v>2.3199999999999998</v>
      </c>
    </row>
    <row r="1300" spans="2:7" ht="13.5" thickBot="1" x14ac:dyDescent="0.25">
      <c r="B1300" s="386" t="s">
        <v>410</v>
      </c>
      <c r="C1300" s="387"/>
      <c r="D1300" s="387"/>
      <c r="E1300" s="387"/>
      <c r="F1300" s="388"/>
      <c r="G1300" s="320">
        <f>SUM(G1298:G1299)</f>
        <v>2.5599999999999996</v>
      </c>
    </row>
  </sheetData>
  <mergeCells count="369">
    <mergeCell ref="B7:G7"/>
    <mergeCell ref="B10:D10"/>
    <mergeCell ref="E10:G10"/>
    <mergeCell ref="B8:G8"/>
    <mergeCell ref="B349:F349"/>
    <mergeCell ref="B851:F851"/>
    <mergeCell ref="B882:F882"/>
    <mergeCell ref="B1075:F1075"/>
    <mergeCell ref="B1205:F1205"/>
    <mergeCell ref="E1097:G1097"/>
    <mergeCell ref="B1101:F1101"/>
    <mergeCell ref="E1102:G1102"/>
    <mergeCell ref="B1109:F1109"/>
    <mergeCell ref="E1110:G1110"/>
    <mergeCell ref="B1114:F1114"/>
    <mergeCell ref="E1115:G1115"/>
    <mergeCell ref="B1119:F1119"/>
    <mergeCell ref="E1120:G1120"/>
    <mergeCell ref="B1087:F1087"/>
    <mergeCell ref="E1088:G1088"/>
    <mergeCell ref="B1090:F1090"/>
    <mergeCell ref="E1082:G1082"/>
    <mergeCell ref="B1084:F1084"/>
    <mergeCell ref="E1091:G1091"/>
    <mergeCell ref="B1124:F1124"/>
    <mergeCell ref="E1125:G1125"/>
    <mergeCell ref="B1131:F1131"/>
    <mergeCell ref="E1132:G1132"/>
    <mergeCell ref="B1137:F1137"/>
    <mergeCell ref="E1138:G1138"/>
    <mergeCell ref="B1145:F1145"/>
    <mergeCell ref="E1146:G1146"/>
    <mergeCell ref="B1154:F1154"/>
    <mergeCell ref="B1216:F1216"/>
    <mergeCell ref="E1217:G1217"/>
    <mergeCell ref="E1155:G1155"/>
    <mergeCell ref="B1161:F1161"/>
    <mergeCell ref="E1162:G1162"/>
    <mergeCell ref="B1168:F1168"/>
    <mergeCell ref="E1169:G1169"/>
    <mergeCell ref="B1175:F1175"/>
    <mergeCell ref="E1176:G1176"/>
    <mergeCell ref="B1183:F1183"/>
    <mergeCell ref="E1201:G1201"/>
    <mergeCell ref="E1184:G1184"/>
    <mergeCell ref="B1191:F1191"/>
    <mergeCell ref="E1192:G1192"/>
    <mergeCell ref="B1194:F1194"/>
    <mergeCell ref="E1195:G1195"/>
    <mergeCell ref="B1200:F1200"/>
    <mergeCell ref="E1206:G1206"/>
    <mergeCell ref="B1211:F1211"/>
    <mergeCell ref="E1212:G1212"/>
    <mergeCell ref="B1093:F1093"/>
    <mergeCell ref="E1094:G1094"/>
    <mergeCell ref="B1096:F1096"/>
    <mergeCell ref="B1060:F1060"/>
    <mergeCell ref="E1061:G1061"/>
    <mergeCell ref="B1066:F1066"/>
    <mergeCell ref="E1067:G1067"/>
    <mergeCell ref="B1072:F1072"/>
    <mergeCell ref="E1073:G1073"/>
    <mergeCell ref="E1076:G1076"/>
    <mergeCell ref="B1081:F1081"/>
    <mergeCell ref="E1085:G1085"/>
    <mergeCell ref="E1043:G1043"/>
    <mergeCell ref="B1048:F1048"/>
    <mergeCell ref="E1049:G1049"/>
    <mergeCell ref="B1054:F1054"/>
    <mergeCell ref="E1055:G1055"/>
    <mergeCell ref="E1007:G1007"/>
    <mergeCell ref="B1012:F1012"/>
    <mergeCell ref="E1013:G1013"/>
    <mergeCell ref="B1018:F1018"/>
    <mergeCell ref="E1019:G1019"/>
    <mergeCell ref="B1024:F1024"/>
    <mergeCell ref="E1025:G1025"/>
    <mergeCell ref="B1030:F1030"/>
    <mergeCell ref="E1031:G1031"/>
    <mergeCell ref="E983:G983"/>
    <mergeCell ref="B988:F988"/>
    <mergeCell ref="E989:G989"/>
    <mergeCell ref="B995:F995"/>
    <mergeCell ref="E996:G996"/>
    <mergeCell ref="B1006:F1006"/>
    <mergeCell ref="B1036:F1036"/>
    <mergeCell ref="E1037:G1037"/>
    <mergeCell ref="B1042:F1042"/>
    <mergeCell ref="B961:F961"/>
    <mergeCell ref="E962:G962"/>
    <mergeCell ref="B966:F966"/>
    <mergeCell ref="E967:G967"/>
    <mergeCell ref="B971:F971"/>
    <mergeCell ref="E972:G972"/>
    <mergeCell ref="B977:F977"/>
    <mergeCell ref="E978:G978"/>
    <mergeCell ref="B982:F982"/>
    <mergeCell ref="E937:G937"/>
    <mergeCell ref="B941:F941"/>
    <mergeCell ref="E942:G942"/>
    <mergeCell ref="B946:F946"/>
    <mergeCell ref="E947:G947"/>
    <mergeCell ref="B951:F951"/>
    <mergeCell ref="E952:G952"/>
    <mergeCell ref="B956:F956"/>
    <mergeCell ref="E957:G957"/>
    <mergeCell ref="B916:F916"/>
    <mergeCell ref="E917:G917"/>
    <mergeCell ref="B921:F921"/>
    <mergeCell ref="E922:G922"/>
    <mergeCell ref="B926:F926"/>
    <mergeCell ref="E927:G927"/>
    <mergeCell ref="B931:F931"/>
    <mergeCell ref="E932:G932"/>
    <mergeCell ref="B936:F936"/>
    <mergeCell ref="E888:G888"/>
    <mergeCell ref="B893:F893"/>
    <mergeCell ref="E894:G894"/>
    <mergeCell ref="B899:F899"/>
    <mergeCell ref="E900:G900"/>
    <mergeCell ref="B905:F905"/>
    <mergeCell ref="E906:G906"/>
    <mergeCell ref="B910:F910"/>
    <mergeCell ref="E911:G911"/>
    <mergeCell ref="E868:G868"/>
    <mergeCell ref="B871:F871"/>
    <mergeCell ref="E872:G872"/>
    <mergeCell ref="B875:F875"/>
    <mergeCell ref="E876:G876"/>
    <mergeCell ref="B879:F879"/>
    <mergeCell ref="E880:G880"/>
    <mergeCell ref="E883:G883"/>
    <mergeCell ref="B887:F887"/>
    <mergeCell ref="E844:G844"/>
    <mergeCell ref="B848:F848"/>
    <mergeCell ref="E849:G849"/>
    <mergeCell ref="E852:G852"/>
    <mergeCell ref="B859:F859"/>
    <mergeCell ref="E860:G860"/>
    <mergeCell ref="B863:F863"/>
    <mergeCell ref="E864:G864"/>
    <mergeCell ref="B867:F867"/>
    <mergeCell ref="E12:G12"/>
    <mergeCell ref="B20:F20"/>
    <mergeCell ref="E138:G138"/>
    <mergeCell ref="B157:F157"/>
    <mergeCell ref="E112:G112"/>
    <mergeCell ref="B124:F124"/>
    <mergeCell ref="E21:G21"/>
    <mergeCell ref="B24:F24"/>
    <mergeCell ref="E25:G25"/>
    <mergeCell ref="B35:F35"/>
    <mergeCell ref="E36:G36"/>
    <mergeCell ref="B111:F111"/>
    <mergeCell ref="E125:G125"/>
    <mergeCell ref="B137:F137"/>
    <mergeCell ref="E453:G453"/>
    <mergeCell ref="B461:F461"/>
    <mergeCell ref="E445:G445"/>
    <mergeCell ref="B452:F452"/>
    <mergeCell ref="E413:G413"/>
    <mergeCell ref="B421:F421"/>
    <mergeCell ref="E422:G422"/>
    <mergeCell ref="B428:F428"/>
    <mergeCell ref="E437:G437"/>
    <mergeCell ref="B220:F220"/>
    <mergeCell ref="E221:G221"/>
    <mergeCell ref="B227:F227"/>
    <mergeCell ref="E228:G228"/>
    <mergeCell ref="B234:F234"/>
    <mergeCell ref="E158:G158"/>
    <mergeCell ref="B161:F161"/>
    <mergeCell ref="E162:G162"/>
    <mergeCell ref="B165:F165"/>
    <mergeCell ref="E166:G166"/>
    <mergeCell ref="E195:G195"/>
    <mergeCell ref="B206:F206"/>
    <mergeCell ref="E207:G207"/>
    <mergeCell ref="B213:F213"/>
    <mergeCell ref="E214:G214"/>
    <mergeCell ref="B170:F170"/>
    <mergeCell ref="E171:G171"/>
    <mergeCell ref="B182:F182"/>
    <mergeCell ref="E183:G183"/>
    <mergeCell ref="B194:F194"/>
    <mergeCell ref="B267:F267"/>
    <mergeCell ref="E259:G259"/>
    <mergeCell ref="E268:G268"/>
    <mergeCell ref="B275:F275"/>
    <mergeCell ref="E276:G276"/>
    <mergeCell ref="E235:G235"/>
    <mergeCell ref="B241:F241"/>
    <mergeCell ref="E242:G242"/>
    <mergeCell ref="B248:F248"/>
    <mergeCell ref="E249:G249"/>
    <mergeCell ref="B258:F258"/>
    <mergeCell ref="E297:G297"/>
    <mergeCell ref="B303:F303"/>
    <mergeCell ref="E304:G304"/>
    <mergeCell ref="B312:F312"/>
    <mergeCell ref="E313:G313"/>
    <mergeCell ref="B282:F282"/>
    <mergeCell ref="E283:G283"/>
    <mergeCell ref="B289:F289"/>
    <mergeCell ref="E290:G290"/>
    <mergeCell ref="B296:F296"/>
    <mergeCell ref="E335:G335"/>
    <mergeCell ref="B339:F339"/>
    <mergeCell ref="E340:G340"/>
    <mergeCell ref="E350:G350"/>
    <mergeCell ref="B359:F359"/>
    <mergeCell ref="B319:F319"/>
    <mergeCell ref="E320:G320"/>
    <mergeCell ref="B324:F324"/>
    <mergeCell ref="E325:G325"/>
    <mergeCell ref="B334:F334"/>
    <mergeCell ref="B376:F376"/>
    <mergeCell ref="E377:G377"/>
    <mergeCell ref="B381:F381"/>
    <mergeCell ref="E382:G382"/>
    <mergeCell ref="B389:F389"/>
    <mergeCell ref="E360:G360"/>
    <mergeCell ref="B362:F362"/>
    <mergeCell ref="E363:G363"/>
    <mergeCell ref="B370:F370"/>
    <mergeCell ref="E371:G371"/>
    <mergeCell ref="B405:F405"/>
    <mergeCell ref="E406:G406"/>
    <mergeCell ref="B412:F412"/>
    <mergeCell ref="E429:G429"/>
    <mergeCell ref="B436:F436"/>
    <mergeCell ref="E390:G390"/>
    <mergeCell ref="B394:F394"/>
    <mergeCell ref="E395:G395"/>
    <mergeCell ref="B400:F400"/>
    <mergeCell ref="E401:G401"/>
    <mergeCell ref="B475:F475"/>
    <mergeCell ref="E476:G476"/>
    <mergeCell ref="B486:F486"/>
    <mergeCell ref="E487:G487"/>
    <mergeCell ref="B492:F492"/>
    <mergeCell ref="E462:G462"/>
    <mergeCell ref="B464:F464"/>
    <mergeCell ref="E465:G465"/>
    <mergeCell ref="B467:F467"/>
    <mergeCell ref="E468:G468"/>
    <mergeCell ref="B518:F518"/>
    <mergeCell ref="E519:G519"/>
    <mergeCell ref="B525:F525"/>
    <mergeCell ref="E526:G526"/>
    <mergeCell ref="B532:F532"/>
    <mergeCell ref="E493:G493"/>
    <mergeCell ref="B500:F500"/>
    <mergeCell ref="E501:G501"/>
    <mergeCell ref="B508:F508"/>
    <mergeCell ref="E509:G509"/>
    <mergeCell ref="B554:F554"/>
    <mergeCell ref="E555:G555"/>
    <mergeCell ref="B561:F561"/>
    <mergeCell ref="E562:G562"/>
    <mergeCell ref="B568:F568"/>
    <mergeCell ref="E533:G533"/>
    <mergeCell ref="B539:F539"/>
    <mergeCell ref="E540:G540"/>
    <mergeCell ref="B547:F547"/>
    <mergeCell ref="E548:G548"/>
    <mergeCell ref="B590:F590"/>
    <mergeCell ref="E591:G591"/>
    <mergeCell ref="B597:F597"/>
    <mergeCell ref="E598:G598"/>
    <mergeCell ref="B605:F605"/>
    <mergeCell ref="E569:G569"/>
    <mergeCell ref="B575:F575"/>
    <mergeCell ref="E576:G576"/>
    <mergeCell ref="B583:F583"/>
    <mergeCell ref="E584:G584"/>
    <mergeCell ref="B625:F625"/>
    <mergeCell ref="E626:G626"/>
    <mergeCell ref="B632:F632"/>
    <mergeCell ref="E633:G633"/>
    <mergeCell ref="B638:F638"/>
    <mergeCell ref="E606:G606"/>
    <mergeCell ref="B612:F612"/>
    <mergeCell ref="E613:G613"/>
    <mergeCell ref="B616:F616"/>
    <mergeCell ref="E617:G617"/>
    <mergeCell ref="B654:F654"/>
    <mergeCell ref="E655:G655"/>
    <mergeCell ref="B659:F659"/>
    <mergeCell ref="E660:G660"/>
    <mergeCell ref="B671:F671"/>
    <mergeCell ref="E639:G639"/>
    <mergeCell ref="B644:F644"/>
    <mergeCell ref="E645:G645"/>
    <mergeCell ref="B649:F649"/>
    <mergeCell ref="E650:G650"/>
    <mergeCell ref="B703:F703"/>
    <mergeCell ref="E704:G704"/>
    <mergeCell ref="B709:F709"/>
    <mergeCell ref="E710:G710"/>
    <mergeCell ref="B717:F717"/>
    <mergeCell ref="E672:G672"/>
    <mergeCell ref="B681:F681"/>
    <mergeCell ref="E682:G682"/>
    <mergeCell ref="B692:F692"/>
    <mergeCell ref="E693:G693"/>
    <mergeCell ref="E763:G763"/>
    <mergeCell ref="B737:F737"/>
    <mergeCell ref="E738:G738"/>
    <mergeCell ref="B745:F745"/>
    <mergeCell ref="E746:G746"/>
    <mergeCell ref="B753:F753"/>
    <mergeCell ref="E718:G718"/>
    <mergeCell ref="B723:F723"/>
    <mergeCell ref="E724:G724"/>
    <mergeCell ref="B729:F729"/>
    <mergeCell ref="E730:G730"/>
    <mergeCell ref="E754:G754"/>
    <mergeCell ref="B756:F756"/>
    <mergeCell ref="E757:G757"/>
    <mergeCell ref="B762:F762"/>
    <mergeCell ref="E1297:G1297"/>
    <mergeCell ref="E1294:G1294"/>
    <mergeCell ref="B1296:F1296"/>
    <mergeCell ref="E785:G785"/>
    <mergeCell ref="B792:F792"/>
    <mergeCell ref="E793:G793"/>
    <mergeCell ref="B808:F808"/>
    <mergeCell ref="B768:F768"/>
    <mergeCell ref="E769:G769"/>
    <mergeCell ref="B776:F776"/>
    <mergeCell ref="E777:G777"/>
    <mergeCell ref="B784:F784"/>
    <mergeCell ref="E809:G809"/>
    <mergeCell ref="B814:F814"/>
    <mergeCell ref="E815:G815"/>
    <mergeCell ref="B820:F820"/>
    <mergeCell ref="E821:G821"/>
    <mergeCell ref="B826:F826"/>
    <mergeCell ref="E827:G827"/>
    <mergeCell ref="B832:F832"/>
    <mergeCell ref="E833:G833"/>
    <mergeCell ref="B838:F838"/>
    <mergeCell ref="E839:G839"/>
    <mergeCell ref="B843:F843"/>
    <mergeCell ref="B1300:F1300"/>
    <mergeCell ref="B1224:F1224"/>
    <mergeCell ref="E1225:G1225"/>
    <mergeCell ref="B1232:F1232"/>
    <mergeCell ref="E1233:G1233"/>
    <mergeCell ref="B1237:F1237"/>
    <mergeCell ref="E1238:G1238"/>
    <mergeCell ref="B1244:F1244"/>
    <mergeCell ref="E1245:G1245"/>
    <mergeCell ref="B1249:F1249"/>
    <mergeCell ref="E1250:G1250"/>
    <mergeCell ref="B1256:F1256"/>
    <mergeCell ref="E1257:G1257"/>
    <mergeCell ref="B1259:F1259"/>
    <mergeCell ref="E1260:G1260"/>
    <mergeCell ref="B1269:F1269"/>
    <mergeCell ref="E1270:G1270"/>
    <mergeCell ref="B1273:F1273"/>
    <mergeCell ref="E1274:G1274"/>
    <mergeCell ref="B1276:F1276"/>
    <mergeCell ref="E1277:G1277"/>
    <mergeCell ref="B1283:F1283"/>
    <mergeCell ref="E1284:G1284"/>
    <mergeCell ref="B1293:F1293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5" zoomScaleNormal="100" zoomScaleSheetLayoutView="85" workbookViewId="0">
      <selection activeCell="D5" sqref="D5"/>
    </sheetView>
  </sheetViews>
  <sheetFormatPr defaultRowHeight="12.75" x14ac:dyDescent="0.2"/>
  <cols>
    <col min="1" max="1" width="11.5" customWidth="1"/>
    <col min="2" max="2" width="49.5" customWidth="1"/>
    <col min="3" max="3" width="30" customWidth="1"/>
    <col min="4" max="4" width="39.33203125" customWidth="1"/>
  </cols>
  <sheetData>
    <row r="1" spans="1:6" ht="13.5" thickBot="1" x14ac:dyDescent="0.25"/>
    <row r="2" spans="1:6" x14ac:dyDescent="0.2">
      <c r="A2" s="201"/>
      <c r="B2" s="202"/>
      <c r="C2" s="202"/>
      <c r="D2" s="203"/>
    </row>
    <row r="3" spans="1:6" ht="18" x14ac:dyDescent="0.2">
      <c r="A3" s="204"/>
      <c r="B3" s="205"/>
      <c r="C3" s="257"/>
      <c r="D3" s="258"/>
    </row>
    <row r="4" spans="1:6" ht="18" x14ac:dyDescent="0.2">
      <c r="A4" s="204"/>
      <c r="B4" s="205"/>
      <c r="C4" s="257"/>
      <c r="D4" s="258"/>
    </row>
    <row r="5" spans="1:6" ht="18" x14ac:dyDescent="0.2">
      <c r="A5" s="204"/>
      <c r="B5" s="205"/>
      <c r="C5" s="257"/>
      <c r="D5" s="258"/>
    </row>
    <row r="6" spans="1:6" x14ac:dyDescent="0.2">
      <c r="A6" s="204"/>
      <c r="B6" s="205"/>
      <c r="C6" s="205"/>
      <c r="D6" s="206"/>
    </row>
    <row r="7" spans="1:6" ht="28.5" customHeight="1" x14ac:dyDescent="0.2">
      <c r="A7" s="256" t="s">
        <v>2226</v>
      </c>
      <c r="B7" s="113"/>
      <c r="C7" s="114"/>
      <c r="D7" s="118"/>
    </row>
    <row r="8" spans="1:6" ht="28.5" customHeight="1" x14ac:dyDescent="0.2">
      <c r="A8" s="421" t="s">
        <v>2227</v>
      </c>
      <c r="B8" s="422"/>
      <c r="C8" s="422"/>
      <c r="D8" s="423"/>
      <c r="E8" s="254"/>
      <c r="F8" s="254"/>
    </row>
    <row r="9" spans="1:6" ht="28.5" customHeight="1" x14ac:dyDescent="0.2">
      <c r="A9" s="256" t="s">
        <v>2076</v>
      </c>
      <c r="B9" s="113"/>
      <c r="C9" s="114"/>
      <c r="D9" s="121" t="s">
        <v>725</v>
      </c>
    </row>
    <row r="10" spans="1:6" ht="16.5" thickBot="1" x14ac:dyDescent="0.25">
      <c r="A10" s="122" t="s">
        <v>2364</v>
      </c>
      <c r="B10" s="123"/>
      <c r="C10" s="124"/>
      <c r="D10" s="207" t="s">
        <v>784</v>
      </c>
    </row>
    <row r="11" spans="1:6" ht="18.75" thickBot="1" x14ac:dyDescent="0.25">
      <c r="A11" s="432" t="s">
        <v>745</v>
      </c>
      <c r="B11" s="433"/>
      <c r="C11" s="433"/>
      <c r="D11" s="434"/>
    </row>
    <row r="12" spans="1:6" ht="16.5" thickBot="1" x14ac:dyDescent="0.25">
      <c r="A12" s="152" t="s">
        <v>11</v>
      </c>
      <c r="B12" s="153" t="s">
        <v>14</v>
      </c>
      <c r="C12" s="154" t="s">
        <v>746</v>
      </c>
      <c r="D12" s="155" t="s">
        <v>747</v>
      </c>
    </row>
    <row r="13" spans="1:6" ht="15.75" x14ac:dyDescent="0.2">
      <c r="A13" s="324">
        <v>1</v>
      </c>
      <c r="B13" s="325" t="str">
        <f>ORÇAMENTO!C15</f>
        <v>SERVIÇOS PRELIMINARES</v>
      </c>
      <c r="C13" s="321">
        <f>ORÇAMENTO!H23</f>
        <v>73865.58</v>
      </c>
      <c r="D13" s="156">
        <f>C13/C30</f>
        <v>3.8039685506324659E-2</v>
      </c>
    </row>
    <row r="14" spans="1:6" ht="15.75" x14ac:dyDescent="0.2">
      <c r="A14" s="326">
        <v>2</v>
      </c>
      <c r="B14" s="327" t="str">
        <f>ORÇAMENTO!C24</f>
        <v>INFRA ESTRUTURA</v>
      </c>
      <c r="C14" s="322">
        <f>ORÇAMENTO!H37</f>
        <v>121521.56999999999</v>
      </c>
      <c r="D14" s="156">
        <f>C14/C30</f>
        <v>6.2581818284440704E-2</v>
      </c>
    </row>
    <row r="15" spans="1:6" ht="15.75" x14ac:dyDescent="0.2">
      <c r="A15" s="326">
        <v>3</v>
      </c>
      <c r="B15" s="327" t="str">
        <f>ORÇAMENTO!C38</f>
        <v>SUPER ESTRUTURA</v>
      </c>
      <c r="C15" s="322">
        <f>ORÇAMENTO!H48</f>
        <v>195465.08000000002</v>
      </c>
      <c r="D15" s="156">
        <f>C15/C30</f>
        <v>0.10066163659269434</v>
      </c>
    </row>
    <row r="16" spans="1:6" ht="47.25" x14ac:dyDescent="0.2">
      <c r="A16" s="326">
        <v>4</v>
      </c>
      <c r="B16" s="327" t="str">
        <f>ORÇAMENTO!C49</f>
        <v>QUADRA DE ESPORTE - PISO/PINTURA/ALAMBRADO/EQUPAMENTO.</v>
      </c>
      <c r="C16" s="322">
        <f>ORÇAMENTO!H59</f>
        <v>241968.59999999998</v>
      </c>
      <c r="D16" s="156">
        <f>C16/C30</f>
        <v>0.12461026429909125</v>
      </c>
    </row>
    <row r="17" spans="1:4" ht="15.75" x14ac:dyDescent="0.2">
      <c r="A17" s="326">
        <v>5</v>
      </c>
      <c r="B17" s="327" t="str">
        <f>ORÇAMENTO!C60</f>
        <v>PISO E FORRO</v>
      </c>
      <c r="C17" s="322">
        <f>ORÇAMENTO!H66</f>
        <v>32571.949999999997</v>
      </c>
      <c r="D17" s="156">
        <f>C17/C30</f>
        <v>1.6774074397408526E-2</v>
      </c>
    </row>
    <row r="18" spans="1:4" ht="15.75" x14ac:dyDescent="0.2">
      <c r="A18" s="326">
        <v>6</v>
      </c>
      <c r="B18" s="328" t="str">
        <f>ORÇAMENTO!C67</f>
        <v>COBERTURA</v>
      </c>
      <c r="C18" s="323">
        <f>ORÇAMENTO!H78</f>
        <v>333386.17000000004</v>
      </c>
      <c r="D18" s="156">
        <f>C18/C30</f>
        <v>0.17168896607808523</v>
      </c>
    </row>
    <row r="19" spans="1:4" ht="15.75" x14ac:dyDescent="0.2">
      <c r="A19" s="326">
        <v>7</v>
      </c>
      <c r="B19" s="328" t="str">
        <f>ORÇAMENTO!C79</f>
        <v>INSTALAÇÕES HIDROSSANITÁRIAS</v>
      </c>
      <c r="C19" s="323">
        <f>ORÇAMENTO!H125</f>
        <v>44589.69999999999</v>
      </c>
      <c r="D19" s="156">
        <f>C19/C30</f>
        <v>2.2963038600947346E-2</v>
      </c>
    </row>
    <row r="20" spans="1:4" ht="15.75" x14ac:dyDescent="0.2">
      <c r="A20" s="326">
        <v>8</v>
      </c>
      <c r="B20" s="328" t="str">
        <f>ORÇAMENTO!C126</f>
        <v>INSTALAÇÕES ELETRICAS / SPDA</v>
      </c>
      <c r="C20" s="323">
        <f>ORÇAMENTO!H176</f>
        <v>96532.039999999979</v>
      </c>
      <c r="D20" s="156">
        <f>C20/C30</f>
        <v>4.971257848220987E-2</v>
      </c>
    </row>
    <row r="21" spans="1:4" ht="15.75" x14ac:dyDescent="0.2">
      <c r="A21" s="326">
        <v>9</v>
      </c>
      <c r="B21" s="328" t="str">
        <f>ORÇAMENTO!C177</f>
        <v>PREVENÇÃO A INCÊNDIO</v>
      </c>
      <c r="C21" s="323">
        <f>ORÇAMENTO!H185</f>
        <v>2260.6799999999998</v>
      </c>
      <c r="D21" s="156">
        <f>C21/C30</f>
        <v>1.1642168954801144E-3</v>
      </c>
    </row>
    <row r="22" spans="1:4" ht="15.75" x14ac:dyDescent="0.2">
      <c r="A22" s="326">
        <v>10</v>
      </c>
      <c r="B22" s="328" t="str">
        <f>ORÇAMENTO!C186</f>
        <v>PAREDE E REVESTIMENTO</v>
      </c>
      <c r="C22" s="323">
        <f>ORÇAMENTO!H193</f>
        <v>271223.76</v>
      </c>
      <c r="D22" s="156">
        <f>C22/C30</f>
        <v>0.13967624070971729</v>
      </c>
    </row>
    <row r="23" spans="1:4" ht="15.75" x14ac:dyDescent="0.2">
      <c r="A23" s="326">
        <v>11</v>
      </c>
      <c r="B23" s="328" t="str">
        <f>ORÇAMENTO!C194</f>
        <v xml:space="preserve">ARQUIBANCADA </v>
      </c>
      <c r="C23" s="323">
        <f>ORÇAMENTO!H201</f>
        <v>125497.77</v>
      </c>
      <c r="D23" s="156">
        <f>C23/C30</f>
        <v>6.4629502706741976E-2</v>
      </c>
    </row>
    <row r="24" spans="1:4" ht="15.75" x14ac:dyDescent="0.2">
      <c r="A24" s="326">
        <v>12</v>
      </c>
      <c r="B24" s="328" t="str">
        <f>ORÇAMENTO!C202</f>
        <v>PORTAS E ESQUADRIAS</v>
      </c>
      <c r="C24" s="323">
        <f>ORÇAMENTO!H206</f>
        <v>38379.570000000007</v>
      </c>
      <c r="D24" s="156">
        <f>C24/C30</f>
        <v>1.9764913139082817E-2</v>
      </c>
    </row>
    <row r="25" spans="1:4" ht="15.75" x14ac:dyDescent="0.2">
      <c r="A25" s="326">
        <v>13</v>
      </c>
      <c r="B25" s="328" t="str">
        <f>ORÇAMENTO!C207</f>
        <v>PINTURA</v>
      </c>
      <c r="C25" s="323">
        <f>ORÇAMENTO!H211</f>
        <v>77013.23000000001</v>
      </c>
      <c r="D25" s="156">
        <f>C25/C30</f>
        <v>3.9660678884891283E-2</v>
      </c>
    </row>
    <row r="26" spans="1:4" ht="15.75" x14ac:dyDescent="0.2">
      <c r="A26" s="326">
        <v>14</v>
      </c>
      <c r="B26" s="328" t="str">
        <f>ORÇAMENTO!C212</f>
        <v>URBANIZAÇÃO</v>
      </c>
      <c r="C26" s="323">
        <f>ORÇAMENTO!H219</f>
        <v>204952.19999999998</v>
      </c>
      <c r="D26" s="156">
        <f>C26/C30</f>
        <v>0.10554736362767818</v>
      </c>
    </row>
    <row r="27" spans="1:4" ht="15.75" x14ac:dyDescent="0.2">
      <c r="A27" s="326">
        <v>15</v>
      </c>
      <c r="B27" s="328" t="str">
        <f>ORÇAMENTO!C220</f>
        <v xml:space="preserve">QUADRA DE AREIA </v>
      </c>
      <c r="C27" s="323">
        <f>ORÇAMENTO!H228</f>
        <v>59251.26999999999</v>
      </c>
      <c r="D27" s="156">
        <f>C27/C30</f>
        <v>3.0513531155516936E-2</v>
      </c>
    </row>
    <row r="28" spans="1:4" ht="16.5" thickBot="1" x14ac:dyDescent="0.25">
      <c r="A28" s="326">
        <v>16</v>
      </c>
      <c r="B28" s="328" t="str">
        <f>ORÇAMENTO!C229</f>
        <v>LIMPEZA FINAL DA OBRA</v>
      </c>
      <c r="C28" s="323">
        <f>ORÇAMENTO!H231</f>
        <v>23323.95</v>
      </c>
      <c r="D28" s="156">
        <f>C28/C30</f>
        <v>1.201149063968957E-2</v>
      </c>
    </row>
    <row r="29" spans="1:4" ht="13.5" thickBot="1" x14ac:dyDescent="0.25">
      <c r="A29" s="157"/>
      <c r="B29" s="158"/>
      <c r="C29" s="158"/>
      <c r="D29" s="159"/>
    </row>
    <row r="30" spans="1:4" ht="18.75" thickBot="1" x14ac:dyDescent="0.25">
      <c r="A30" s="428" t="s">
        <v>748</v>
      </c>
      <c r="B30" s="429"/>
      <c r="C30" s="430">
        <f>SUM(C13:C28)</f>
        <v>1941803.1199999999</v>
      </c>
      <c r="D30" s="431"/>
    </row>
  </sheetData>
  <mergeCells count="4">
    <mergeCell ref="A30:B30"/>
    <mergeCell ref="C30:D30"/>
    <mergeCell ref="A11:D11"/>
    <mergeCell ref="A8:D8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6"/>
  <sheetViews>
    <sheetView view="pageBreakPreview" zoomScale="130" zoomScaleNormal="100" zoomScaleSheetLayoutView="130" workbookViewId="0">
      <selection activeCell="E3" sqref="E3"/>
    </sheetView>
  </sheetViews>
  <sheetFormatPr defaultRowHeight="12.75" x14ac:dyDescent="0.2"/>
  <cols>
    <col min="1" max="1" width="16.5" customWidth="1"/>
    <col min="2" max="2" width="10.33203125" customWidth="1"/>
    <col min="3" max="3" width="44.1640625" customWidth="1"/>
    <col min="4" max="4" width="11.83203125" customWidth="1"/>
    <col min="5" max="5" width="15.6640625" bestFit="1" customWidth="1"/>
    <col min="6" max="6" width="12.6640625" customWidth="1"/>
    <col min="7" max="7" width="14.1640625" customWidth="1"/>
    <col min="8" max="8" width="17.5" customWidth="1"/>
  </cols>
  <sheetData>
    <row r="1" spans="1:8" ht="13.5" thickBot="1" x14ac:dyDescent="0.25"/>
    <row r="2" spans="1:8" x14ac:dyDescent="0.2">
      <c r="A2" s="201"/>
      <c r="B2" s="202"/>
      <c r="C2" s="202"/>
      <c r="D2" s="202"/>
      <c r="E2" s="202"/>
      <c r="F2" s="202"/>
      <c r="G2" s="202"/>
      <c r="H2" s="203"/>
    </row>
    <row r="3" spans="1:8" ht="18" x14ac:dyDescent="0.2">
      <c r="A3" s="204"/>
      <c r="B3" s="205"/>
      <c r="C3" s="205"/>
      <c r="D3" s="246"/>
      <c r="E3" s="205"/>
      <c r="F3" s="205"/>
      <c r="G3" s="205"/>
      <c r="H3" s="206"/>
    </row>
    <row r="4" spans="1:8" ht="18" x14ac:dyDescent="0.2">
      <c r="A4" s="204"/>
      <c r="B4" s="205"/>
      <c r="C4" s="205"/>
      <c r="D4" s="246"/>
      <c r="E4" s="205"/>
      <c r="F4" s="205"/>
      <c r="G4" s="205"/>
      <c r="H4" s="206"/>
    </row>
    <row r="5" spans="1:8" ht="18" x14ac:dyDescent="0.2">
      <c r="A5" s="204"/>
      <c r="B5" s="205"/>
      <c r="C5" s="205"/>
      <c r="D5" s="246"/>
      <c r="E5" s="205"/>
      <c r="F5" s="205"/>
      <c r="G5" s="205"/>
      <c r="H5" s="206"/>
    </row>
    <row r="6" spans="1:8" x14ac:dyDescent="0.2">
      <c r="A6" s="204"/>
      <c r="B6" s="205"/>
      <c r="C6" s="205"/>
      <c r="D6" s="205"/>
      <c r="E6" s="205"/>
      <c r="F6" s="205"/>
      <c r="G6" s="205"/>
      <c r="H6" s="206"/>
    </row>
    <row r="7" spans="1:8" ht="15.75" x14ac:dyDescent="0.2">
      <c r="A7" s="112" t="s">
        <v>2226</v>
      </c>
      <c r="B7" s="113"/>
      <c r="C7" s="114"/>
      <c r="D7" s="115"/>
      <c r="E7" s="116"/>
      <c r="F7" s="116"/>
      <c r="G7" s="117"/>
      <c r="H7" s="118"/>
    </row>
    <row r="8" spans="1:8" ht="15.75" customHeight="1" x14ac:dyDescent="0.2">
      <c r="A8" s="421" t="s">
        <v>2227</v>
      </c>
      <c r="B8" s="422"/>
      <c r="C8" s="422"/>
      <c r="D8" s="422"/>
      <c r="E8" s="422"/>
      <c r="F8" s="422"/>
      <c r="G8" s="422"/>
      <c r="H8" s="423"/>
    </row>
    <row r="9" spans="1:8" ht="15.75" x14ac:dyDescent="0.2">
      <c r="A9" s="112" t="s">
        <v>2076</v>
      </c>
      <c r="B9" s="113"/>
      <c r="C9" s="114"/>
      <c r="D9" s="115"/>
      <c r="E9" s="120"/>
      <c r="F9" s="120"/>
      <c r="G9" s="120"/>
      <c r="H9" s="121" t="s">
        <v>725</v>
      </c>
    </row>
    <row r="10" spans="1:8" ht="16.5" thickBot="1" x14ac:dyDescent="0.25">
      <c r="A10" s="217" t="s">
        <v>2365</v>
      </c>
      <c r="B10" s="113"/>
      <c r="C10" s="114"/>
      <c r="D10" s="115"/>
      <c r="E10" s="218"/>
      <c r="F10" s="120" t="s">
        <v>784</v>
      </c>
      <c r="G10" s="219"/>
      <c r="H10" s="220"/>
    </row>
    <row r="11" spans="1:8" ht="23.25" thickBot="1" x14ac:dyDescent="0.25">
      <c r="A11" s="478" t="s">
        <v>163</v>
      </c>
      <c r="B11" s="479"/>
      <c r="C11" s="479"/>
      <c r="D11" s="479"/>
      <c r="E11" s="479"/>
      <c r="F11" s="479"/>
      <c r="G11" s="479"/>
      <c r="H11" s="480"/>
    </row>
    <row r="12" spans="1:8" x14ac:dyDescent="0.2">
      <c r="A12" s="222" t="s">
        <v>11</v>
      </c>
      <c r="B12" s="221" t="s">
        <v>12</v>
      </c>
      <c r="C12" s="221" t="s">
        <v>14</v>
      </c>
      <c r="D12" s="221" t="s">
        <v>15</v>
      </c>
      <c r="E12" s="221" t="s">
        <v>16</v>
      </c>
      <c r="F12" s="461" t="s">
        <v>163</v>
      </c>
      <c r="G12" s="462"/>
      <c r="H12" s="463"/>
    </row>
    <row r="13" spans="1:8" x14ac:dyDescent="0.2">
      <c r="A13" s="223">
        <v>1</v>
      </c>
      <c r="B13" s="3"/>
      <c r="C13" s="453" t="s">
        <v>13</v>
      </c>
      <c r="D13" s="454"/>
      <c r="E13" s="454"/>
      <c r="F13" s="454"/>
      <c r="G13" s="454"/>
      <c r="H13" s="455"/>
    </row>
    <row r="14" spans="1:8" ht="38.25" x14ac:dyDescent="0.2">
      <c r="A14" s="131" t="s">
        <v>0</v>
      </c>
      <c r="B14" s="6" t="s">
        <v>27</v>
      </c>
      <c r="C14" s="7" t="s">
        <v>21</v>
      </c>
      <c r="D14" s="109" t="s">
        <v>24</v>
      </c>
      <c r="E14" s="12">
        <v>6</v>
      </c>
      <c r="F14" s="438" t="s">
        <v>164</v>
      </c>
      <c r="G14" s="439"/>
      <c r="H14" s="440"/>
    </row>
    <row r="15" spans="1:8" ht="25.5" x14ac:dyDescent="0.2">
      <c r="A15" s="131" t="s">
        <v>4</v>
      </c>
      <c r="B15" s="8" t="s">
        <v>22</v>
      </c>
      <c r="C15" s="9" t="s">
        <v>23</v>
      </c>
      <c r="D15" s="8" t="s">
        <v>24</v>
      </c>
      <c r="E15" s="12">
        <v>1604.28</v>
      </c>
      <c r="F15" s="438" t="s">
        <v>165</v>
      </c>
      <c r="G15" s="439"/>
      <c r="H15" s="440"/>
    </row>
    <row r="16" spans="1:8" ht="25.5" x14ac:dyDescent="0.2">
      <c r="A16" s="131" t="s">
        <v>5</v>
      </c>
      <c r="B16" s="8" t="s">
        <v>29</v>
      </c>
      <c r="C16" s="9" t="s">
        <v>30</v>
      </c>
      <c r="D16" s="8" t="s">
        <v>24</v>
      </c>
      <c r="E16" s="12">
        <v>162.19999999999999</v>
      </c>
      <c r="F16" s="464" t="s">
        <v>2677</v>
      </c>
      <c r="G16" s="465"/>
      <c r="H16" s="466"/>
    </row>
    <row r="17" spans="1:8" ht="51" x14ac:dyDescent="0.2">
      <c r="A17" s="131" t="s">
        <v>6</v>
      </c>
      <c r="B17" s="10" t="s">
        <v>25</v>
      </c>
      <c r="C17" s="9" t="s">
        <v>26</v>
      </c>
      <c r="D17" s="10" t="s">
        <v>24</v>
      </c>
      <c r="E17" s="12">
        <v>20</v>
      </c>
      <c r="F17" s="438" t="s">
        <v>166</v>
      </c>
      <c r="G17" s="439"/>
      <c r="H17" s="440"/>
    </row>
    <row r="18" spans="1:8" ht="25.5" x14ac:dyDescent="0.2">
      <c r="A18" s="131" t="s">
        <v>9</v>
      </c>
      <c r="B18" s="1" t="s">
        <v>27</v>
      </c>
      <c r="C18" s="4" t="s">
        <v>10</v>
      </c>
      <c r="D18" s="151" t="s">
        <v>15</v>
      </c>
      <c r="E18" s="14">
        <v>1</v>
      </c>
      <c r="F18" s="438" t="s">
        <v>167</v>
      </c>
      <c r="G18" s="439"/>
      <c r="H18" s="440"/>
    </row>
    <row r="19" spans="1:8" ht="51" x14ac:dyDescent="0.2">
      <c r="A19" s="131" t="s">
        <v>7</v>
      </c>
      <c r="B19" s="8" t="s">
        <v>31</v>
      </c>
      <c r="C19" s="9" t="s">
        <v>32</v>
      </c>
      <c r="D19" s="8" t="s">
        <v>33</v>
      </c>
      <c r="E19" s="12">
        <v>344.8</v>
      </c>
      <c r="F19" s="438" t="s">
        <v>2675</v>
      </c>
      <c r="G19" s="439"/>
      <c r="H19" s="440"/>
    </row>
    <row r="20" spans="1:8" ht="38.25" x14ac:dyDescent="0.2">
      <c r="A20" s="131" t="s">
        <v>8</v>
      </c>
      <c r="B20" s="150" t="s">
        <v>27</v>
      </c>
      <c r="C20" s="11" t="s">
        <v>28</v>
      </c>
      <c r="D20" s="151" t="s">
        <v>15</v>
      </c>
      <c r="E20" s="12">
        <v>1</v>
      </c>
      <c r="F20" s="438" t="s">
        <v>167</v>
      </c>
      <c r="G20" s="439"/>
      <c r="H20" s="440"/>
    </row>
    <row r="21" spans="1:8" x14ac:dyDescent="0.2">
      <c r="A21" s="131">
        <v>2</v>
      </c>
      <c r="B21" s="3"/>
      <c r="C21" s="453" t="s">
        <v>60</v>
      </c>
      <c r="D21" s="454"/>
      <c r="E21" s="454"/>
      <c r="F21" s="454"/>
      <c r="G21" s="454"/>
      <c r="H21" s="455"/>
    </row>
    <row r="22" spans="1:8" ht="38.25" x14ac:dyDescent="0.2">
      <c r="A22" s="131" t="s">
        <v>34</v>
      </c>
      <c r="B22" s="8" t="s">
        <v>44</v>
      </c>
      <c r="C22" s="9" t="s">
        <v>45</v>
      </c>
      <c r="D22" s="8" t="s">
        <v>46</v>
      </c>
      <c r="E22" s="12">
        <v>51.07</v>
      </c>
      <c r="F22" s="438" t="s">
        <v>206</v>
      </c>
      <c r="G22" s="439"/>
      <c r="H22" s="440"/>
    </row>
    <row r="23" spans="1:8" x14ac:dyDescent="0.2">
      <c r="A23" s="131" t="s">
        <v>168</v>
      </c>
      <c r="B23" s="8" t="s">
        <v>169</v>
      </c>
      <c r="C23" s="10" t="s">
        <v>170</v>
      </c>
      <c r="D23" s="8" t="s">
        <v>171</v>
      </c>
      <c r="E23" s="14" t="s">
        <v>172</v>
      </c>
      <c r="F23" s="26" t="s">
        <v>173</v>
      </c>
      <c r="G23" s="142"/>
      <c r="H23" s="216"/>
    </row>
    <row r="24" spans="1:8" x14ac:dyDescent="0.2">
      <c r="A24" s="131" t="s">
        <v>174</v>
      </c>
      <c r="B24" s="27">
        <v>1</v>
      </c>
      <c r="C24" s="29">
        <v>1</v>
      </c>
      <c r="D24" s="27">
        <v>1.4</v>
      </c>
      <c r="E24" s="12">
        <v>16</v>
      </c>
      <c r="F24" s="28">
        <f>ROUND(B24*C24*D24*E24,2)</f>
        <v>22.4</v>
      </c>
      <c r="G24" s="142"/>
      <c r="H24" s="216"/>
    </row>
    <row r="25" spans="1:8" x14ac:dyDescent="0.2">
      <c r="A25" s="131" t="s">
        <v>175</v>
      </c>
      <c r="B25" s="27">
        <v>0.8</v>
      </c>
      <c r="C25" s="29">
        <v>0.8</v>
      </c>
      <c r="D25" s="27">
        <v>1.4</v>
      </c>
      <c r="E25" s="12">
        <v>32</v>
      </c>
      <c r="F25" s="28">
        <f>ROUND(B25*C25*D25*E25,2)</f>
        <v>28.67</v>
      </c>
      <c r="G25" s="142"/>
      <c r="H25" s="216"/>
    </row>
    <row r="26" spans="1:8" x14ac:dyDescent="0.2">
      <c r="A26" s="131"/>
      <c r="B26" s="8"/>
      <c r="C26" s="9"/>
      <c r="D26" s="443" t="s">
        <v>189</v>
      </c>
      <c r="E26" s="444"/>
      <c r="F26" s="30">
        <f>SUM(F24:F25)</f>
        <v>51.07</v>
      </c>
      <c r="G26" s="142"/>
      <c r="H26" s="216"/>
    </row>
    <row r="27" spans="1:8" x14ac:dyDescent="0.2">
      <c r="A27" s="131"/>
      <c r="B27" s="8"/>
      <c r="C27" s="9"/>
      <c r="D27" s="8"/>
      <c r="E27" s="12"/>
      <c r="F27" s="26"/>
      <c r="G27" s="142"/>
      <c r="H27" s="216"/>
    </row>
    <row r="28" spans="1:8" ht="38.25" x14ac:dyDescent="0.2">
      <c r="A28" s="131" t="s">
        <v>1</v>
      </c>
      <c r="B28" s="8" t="s">
        <v>47</v>
      </c>
      <c r="C28" s="9" t="s">
        <v>48</v>
      </c>
      <c r="D28" s="8" t="s">
        <v>46</v>
      </c>
      <c r="E28" s="12">
        <f>F43</f>
        <v>25.029999999999998</v>
      </c>
      <c r="F28" s="438" t="s">
        <v>206</v>
      </c>
      <c r="G28" s="439"/>
      <c r="H28" s="440"/>
    </row>
    <row r="29" spans="1:8" x14ac:dyDescent="0.2">
      <c r="A29" s="131" t="s">
        <v>168</v>
      </c>
      <c r="B29" s="8" t="s">
        <v>169</v>
      </c>
      <c r="C29" s="10" t="s">
        <v>188</v>
      </c>
      <c r="D29" s="8" t="s">
        <v>171</v>
      </c>
      <c r="E29" s="14" t="s">
        <v>172</v>
      </c>
      <c r="F29" s="26" t="s">
        <v>173</v>
      </c>
      <c r="G29" s="142"/>
      <c r="H29" s="216"/>
    </row>
    <row r="30" spans="1:8" x14ac:dyDescent="0.2">
      <c r="A30" s="131" t="s">
        <v>176</v>
      </c>
      <c r="B30" s="8">
        <v>40.35</v>
      </c>
      <c r="C30" s="10">
        <v>0.25</v>
      </c>
      <c r="D30" s="27">
        <v>0.4</v>
      </c>
      <c r="E30" s="12">
        <v>2</v>
      </c>
      <c r="F30" s="28">
        <f t="shared" ref="F30:F42" si="0">ROUND(B30*C30*D30*E30,2)</f>
        <v>8.07</v>
      </c>
      <c r="G30" s="142"/>
      <c r="H30" s="216"/>
    </row>
    <row r="31" spans="1:8" x14ac:dyDescent="0.2">
      <c r="A31" s="131" t="s">
        <v>177</v>
      </c>
      <c r="B31" s="8">
        <v>8.31</v>
      </c>
      <c r="C31" s="10">
        <v>0.25</v>
      </c>
      <c r="D31" s="27">
        <v>0.4</v>
      </c>
      <c r="E31" s="12">
        <v>2</v>
      </c>
      <c r="F31" s="28">
        <f t="shared" si="0"/>
        <v>1.66</v>
      </c>
      <c r="G31" s="142"/>
      <c r="H31" s="216"/>
    </row>
    <row r="32" spans="1:8" x14ac:dyDescent="0.2">
      <c r="A32" s="131" t="s">
        <v>506</v>
      </c>
      <c r="B32" s="27">
        <v>3.3</v>
      </c>
      <c r="C32" s="10">
        <v>0.25</v>
      </c>
      <c r="D32" s="27">
        <v>0.4</v>
      </c>
      <c r="E32" s="12">
        <v>5</v>
      </c>
      <c r="F32" s="28">
        <f t="shared" si="0"/>
        <v>1.65</v>
      </c>
      <c r="G32" s="142"/>
      <c r="H32" s="216"/>
    </row>
    <row r="33" spans="1:8" x14ac:dyDescent="0.2">
      <c r="A33" s="131" t="s">
        <v>178</v>
      </c>
      <c r="B33" s="27">
        <v>32</v>
      </c>
      <c r="C33" s="10">
        <v>0.25</v>
      </c>
      <c r="D33" s="27">
        <v>0.4</v>
      </c>
      <c r="E33" s="12">
        <v>1</v>
      </c>
      <c r="F33" s="28">
        <f t="shared" si="0"/>
        <v>3.2</v>
      </c>
      <c r="G33" s="142"/>
      <c r="H33" s="216"/>
    </row>
    <row r="34" spans="1:8" x14ac:dyDescent="0.2">
      <c r="A34" s="131" t="s">
        <v>179</v>
      </c>
      <c r="B34" s="8">
        <v>3.33</v>
      </c>
      <c r="C34" s="10">
        <v>0.25</v>
      </c>
      <c r="D34" s="27">
        <v>0.4</v>
      </c>
      <c r="E34" s="12">
        <v>2</v>
      </c>
      <c r="F34" s="28">
        <f t="shared" si="0"/>
        <v>0.67</v>
      </c>
      <c r="G34" s="142"/>
      <c r="H34" s="216"/>
    </row>
    <row r="35" spans="1:8" x14ac:dyDescent="0.2">
      <c r="A35" s="131" t="s">
        <v>180</v>
      </c>
      <c r="B35" s="27">
        <v>3.1</v>
      </c>
      <c r="C35" s="10">
        <v>0.25</v>
      </c>
      <c r="D35" s="27">
        <v>0.4</v>
      </c>
      <c r="E35" s="12">
        <v>2</v>
      </c>
      <c r="F35" s="28">
        <f t="shared" si="0"/>
        <v>0.62</v>
      </c>
      <c r="G35" s="142"/>
      <c r="H35" s="216"/>
    </row>
    <row r="36" spans="1:8" x14ac:dyDescent="0.2">
      <c r="A36" s="131" t="s">
        <v>181</v>
      </c>
      <c r="B36" s="8">
        <v>7.23</v>
      </c>
      <c r="C36" s="10">
        <v>0.25</v>
      </c>
      <c r="D36" s="27">
        <v>0.4</v>
      </c>
      <c r="E36" s="12">
        <v>1</v>
      </c>
      <c r="F36" s="28">
        <f t="shared" si="0"/>
        <v>0.72</v>
      </c>
      <c r="G36" s="142"/>
      <c r="H36" s="216"/>
    </row>
    <row r="37" spans="1:8" x14ac:dyDescent="0.2">
      <c r="A37" s="131" t="s">
        <v>182</v>
      </c>
      <c r="B37" s="8">
        <v>4.28</v>
      </c>
      <c r="C37" s="10">
        <v>0.25</v>
      </c>
      <c r="D37" s="27">
        <v>0.4</v>
      </c>
      <c r="E37" s="12">
        <v>1</v>
      </c>
      <c r="F37" s="28">
        <f t="shared" si="0"/>
        <v>0.43</v>
      </c>
      <c r="G37" s="142"/>
      <c r="H37" s="216"/>
    </row>
    <row r="38" spans="1:8" x14ac:dyDescent="0.2">
      <c r="A38" s="131" t="s">
        <v>183</v>
      </c>
      <c r="B38" s="27">
        <v>20.399999999999999</v>
      </c>
      <c r="C38" s="10">
        <v>0.25</v>
      </c>
      <c r="D38" s="27">
        <v>0.4</v>
      </c>
      <c r="E38" s="12">
        <v>1</v>
      </c>
      <c r="F38" s="28">
        <f t="shared" si="0"/>
        <v>2.04</v>
      </c>
      <c r="G38" s="142"/>
      <c r="H38" s="216"/>
    </row>
    <row r="39" spans="1:8" x14ac:dyDescent="0.2">
      <c r="A39" s="131" t="s">
        <v>184</v>
      </c>
      <c r="B39" s="8">
        <v>8.66</v>
      </c>
      <c r="C39" s="10">
        <v>0.25</v>
      </c>
      <c r="D39" s="27">
        <v>0.4</v>
      </c>
      <c r="E39" s="12">
        <v>2</v>
      </c>
      <c r="F39" s="28">
        <f t="shared" si="0"/>
        <v>1.73</v>
      </c>
      <c r="G39" s="142"/>
      <c r="H39" s="216"/>
    </row>
    <row r="40" spans="1:8" x14ac:dyDescent="0.2">
      <c r="A40" s="131" t="s">
        <v>185</v>
      </c>
      <c r="B40" s="8">
        <v>18.37</v>
      </c>
      <c r="C40" s="10">
        <v>0.25</v>
      </c>
      <c r="D40" s="27">
        <v>0.4</v>
      </c>
      <c r="E40" s="12">
        <v>1</v>
      </c>
      <c r="F40" s="28">
        <f t="shared" si="0"/>
        <v>1.84</v>
      </c>
      <c r="G40" s="142"/>
      <c r="H40" s="216"/>
    </row>
    <row r="41" spans="1:8" x14ac:dyDescent="0.2">
      <c r="A41" s="131" t="s">
        <v>186</v>
      </c>
      <c r="B41" s="27">
        <v>14.9</v>
      </c>
      <c r="C41" s="10">
        <v>0.25</v>
      </c>
      <c r="D41" s="27">
        <v>0.4</v>
      </c>
      <c r="E41" s="12">
        <v>1</v>
      </c>
      <c r="F41" s="28">
        <f t="shared" si="0"/>
        <v>1.49</v>
      </c>
      <c r="G41" s="142"/>
      <c r="H41" s="216"/>
    </row>
    <row r="42" spans="1:8" x14ac:dyDescent="0.2">
      <c r="A42" s="131" t="s">
        <v>187</v>
      </c>
      <c r="B42" s="8">
        <v>4.54</v>
      </c>
      <c r="C42" s="10">
        <v>0.25</v>
      </c>
      <c r="D42" s="27">
        <v>0.4</v>
      </c>
      <c r="E42" s="12">
        <v>2</v>
      </c>
      <c r="F42" s="28">
        <f t="shared" si="0"/>
        <v>0.91</v>
      </c>
      <c r="G42" s="142"/>
      <c r="H42" s="216"/>
    </row>
    <row r="43" spans="1:8" x14ac:dyDescent="0.2">
      <c r="A43" s="131"/>
      <c r="B43" s="8"/>
      <c r="C43" s="9"/>
      <c r="D43" s="443" t="s">
        <v>189</v>
      </c>
      <c r="E43" s="444"/>
      <c r="F43" s="30">
        <f>SUM(F30:F42)</f>
        <v>25.029999999999998</v>
      </c>
      <c r="G43" s="142"/>
      <c r="H43" s="216"/>
    </row>
    <row r="44" spans="1:8" x14ac:dyDescent="0.2">
      <c r="A44" s="131"/>
      <c r="B44" s="8"/>
      <c r="C44" s="9"/>
      <c r="D44" s="8"/>
      <c r="E44" s="12"/>
      <c r="F44" s="141"/>
      <c r="G44" s="142"/>
      <c r="H44" s="216"/>
    </row>
    <row r="45" spans="1:8" ht="38.25" x14ac:dyDescent="0.2">
      <c r="A45" s="131" t="s">
        <v>35</v>
      </c>
      <c r="B45" s="8" t="s">
        <v>49</v>
      </c>
      <c r="C45" s="9" t="s">
        <v>50</v>
      </c>
      <c r="D45" s="8" t="s">
        <v>24</v>
      </c>
      <c r="E45" s="12">
        <v>36.479999999999997</v>
      </c>
      <c r="F45" s="438" t="s">
        <v>206</v>
      </c>
      <c r="G45" s="439"/>
      <c r="H45" s="440"/>
    </row>
    <row r="46" spans="1:8" x14ac:dyDescent="0.2">
      <c r="A46" s="131" t="s">
        <v>168</v>
      </c>
      <c r="B46" s="8" t="s">
        <v>169</v>
      </c>
      <c r="C46" s="10" t="s">
        <v>170</v>
      </c>
      <c r="D46" s="14" t="s">
        <v>172</v>
      </c>
      <c r="E46" s="26" t="s">
        <v>173</v>
      </c>
      <c r="F46" s="438"/>
      <c r="G46" s="439"/>
      <c r="H46" s="440"/>
    </row>
    <row r="47" spans="1:8" x14ac:dyDescent="0.2">
      <c r="A47" s="131" t="s">
        <v>174</v>
      </c>
      <c r="B47" s="27">
        <v>1</v>
      </c>
      <c r="C47" s="29">
        <v>1</v>
      </c>
      <c r="D47" s="12">
        <v>16</v>
      </c>
      <c r="E47" s="28">
        <f>ROUND(B47*C47*D47,2)</f>
        <v>16</v>
      </c>
      <c r="F47" s="445"/>
      <c r="G47" s="446"/>
      <c r="H47" s="447"/>
    </row>
    <row r="48" spans="1:8" x14ac:dyDescent="0.2">
      <c r="A48" s="131" t="s">
        <v>175</v>
      </c>
      <c r="B48" s="27">
        <v>0.8</v>
      </c>
      <c r="C48" s="29">
        <v>0.8</v>
      </c>
      <c r="D48" s="12">
        <v>32</v>
      </c>
      <c r="E48" s="28">
        <f>ROUND(B48*C48*D48,2)</f>
        <v>20.48</v>
      </c>
      <c r="F48" s="445"/>
      <c r="G48" s="446"/>
      <c r="H48" s="447"/>
    </row>
    <row r="49" spans="1:8" x14ac:dyDescent="0.2">
      <c r="A49" s="131"/>
      <c r="B49" s="8"/>
      <c r="C49" s="148" t="s">
        <v>189</v>
      </c>
      <c r="D49" s="149"/>
      <c r="E49" s="30">
        <f>SUM(E47:E48)</f>
        <v>36.480000000000004</v>
      </c>
      <c r="F49" s="448"/>
      <c r="G49" s="449"/>
      <c r="H49" s="450"/>
    </row>
    <row r="50" spans="1:8" x14ac:dyDescent="0.2">
      <c r="A50" s="131"/>
      <c r="B50" s="8"/>
      <c r="C50" s="9"/>
      <c r="D50" s="8"/>
      <c r="E50" s="12"/>
      <c r="F50" s="141"/>
      <c r="G50" s="142"/>
      <c r="H50" s="216"/>
    </row>
    <row r="51" spans="1:8" ht="63.75" x14ac:dyDescent="0.2">
      <c r="A51" s="131" t="s">
        <v>36</v>
      </c>
      <c r="B51" s="8" t="s">
        <v>156</v>
      </c>
      <c r="C51" s="9" t="s">
        <v>157</v>
      </c>
      <c r="D51" s="8" t="s">
        <v>24</v>
      </c>
      <c r="E51" s="12">
        <v>64</v>
      </c>
      <c r="F51" s="438" t="s">
        <v>190</v>
      </c>
      <c r="G51" s="439"/>
      <c r="H51" s="440"/>
    </row>
    <row r="52" spans="1:8" ht="51" x14ac:dyDescent="0.2">
      <c r="A52" s="131" t="s">
        <v>37</v>
      </c>
      <c r="B52" s="8" t="s">
        <v>155</v>
      </c>
      <c r="C52" s="9" t="s">
        <v>154</v>
      </c>
      <c r="D52" s="8" t="s">
        <v>24</v>
      </c>
      <c r="E52" s="12">
        <f>G80</f>
        <v>236.39999999999998</v>
      </c>
      <c r="F52" s="438" t="s">
        <v>206</v>
      </c>
      <c r="G52" s="439"/>
      <c r="H52" s="440"/>
    </row>
    <row r="53" spans="1:8" x14ac:dyDescent="0.2">
      <c r="A53" s="131" t="s">
        <v>168</v>
      </c>
      <c r="B53" s="8" t="s">
        <v>169</v>
      </c>
      <c r="C53" s="10" t="s">
        <v>170</v>
      </c>
      <c r="D53" s="8" t="s">
        <v>171</v>
      </c>
      <c r="E53" s="14" t="s">
        <v>172</v>
      </c>
      <c r="F53" s="26" t="s">
        <v>191</v>
      </c>
      <c r="G53" s="26" t="s">
        <v>173</v>
      </c>
      <c r="H53" s="216"/>
    </row>
    <row r="54" spans="1:8" x14ac:dyDescent="0.2">
      <c r="A54" s="131" t="s">
        <v>176</v>
      </c>
      <c r="B54" s="8">
        <v>40.35</v>
      </c>
      <c r="C54" s="10"/>
      <c r="D54" s="27">
        <v>0.4</v>
      </c>
      <c r="E54" s="12">
        <v>2</v>
      </c>
      <c r="F54" s="28">
        <v>2</v>
      </c>
      <c r="G54" s="28">
        <f>ROUND(B54*D54*E54*F54,2)</f>
        <v>64.56</v>
      </c>
      <c r="H54" s="216"/>
    </row>
    <row r="55" spans="1:8" x14ac:dyDescent="0.2">
      <c r="A55" s="131"/>
      <c r="B55" s="8">
        <v>40.35</v>
      </c>
      <c r="C55" s="10">
        <v>0.15</v>
      </c>
      <c r="D55" s="27"/>
      <c r="E55" s="12">
        <v>2</v>
      </c>
      <c r="F55" s="28">
        <v>1</v>
      </c>
      <c r="G55" s="28">
        <f>ROUND(B55*C55*E55*F55,2)</f>
        <v>12.11</v>
      </c>
      <c r="H55" s="216"/>
    </row>
    <row r="56" spans="1:8" x14ac:dyDescent="0.2">
      <c r="A56" s="131" t="s">
        <v>177</v>
      </c>
      <c r="B56" s="8">
        <v>8.31</v>
      </c>
      <c r="C56" s="10"/>
      <c r="D56" s="27">
        <v>0.4</v>
      </c>
      <c r="E56" s="12">
        <v>2</v>
      </c>
      <c r="F56" s="28">
        <v>2</v>
      </c>
      <c r="G56" s="28">
        <f>ROUND(B56*D56*E56*F56,2)</f>
        <v>13.3</v>
      </c>
      <c r="H56" s="216"/>
    </row>
    <row r="57" spans="1:8" x14ac:dyDescent="0.2">
      <c r="A57" s="131"/>
      <c r="B57" s="8">
        <v>8.31</v>
      </c>
      <c r="C57" s="10">
        <v>0.15</v>
      </c>
      <c r="D57" s="27"/>
      <c r="E57" s="12">
        <v>2</v>
      </c>
      <c r="F57" s="28">
        <v>1</v>
      </c>
      <c r="G57" s="28">
        <f>ROUND(B57*C57*E57*F57,2)</f>
        <v>2.4900000000000002</v>
      </c>
      <c r="H57" s="216"/>
    </row>
    <row r="58" spans="1:8" x14ac:dyDescent="0.2">
      <c r="A58" s="131" t="s">
        <v>506</v>
      </c>
      <c r="B58" s="27">
        <v>3.3</v>
      </c>
      <c r="C58" s="10"/>
      <c r="D58" s="27">
        <v>0.4</v>
      </c>
      <c r="E58" s="12">
        <v>5</v>
      </c>
      <c r="F58" s="28">
        <v>2</v>
      </c>
      <c r="G58" s="28">
        <f>ROUND(B58*D58*E58*F58,2)</f>
        <v>13.2</v>
      </c>
      <c r="H58" s="216"/>
    </row>
    <row r="59" spans="1:8" x14ac:dyDescent="0.2">
      <c r="A59" s="131"/>
      <c r="B59" s="27">
        <v>3.3</v>
      </c>
      <c r="C59" s="10">
        <v>0.15</v>
      </c>
      <c r="D59" s="27"/>
      <c r="E59" s="12">
        <v>5</v>
      </c>
      <c r="F59" s="28">
        <v>1</v>
      </c>
      <c r="G59" s="28">
        <f>ROUND(B59*C59*E59*F59,2)</f>
        <v>2.48</v>
      </c>
      <c r="H59" s="216"/>
    </row>
    <row r="60" spans="1:8" x14ac:dyDescent="0.2">
      <c r="A60" s="131" t="s">
        <v>178</v>
      </c>
      <c r="B60" s="27">
        <v>32</v>
      </c>
      <c r="C60" s="10"/>
      <c r="D60" s="27">
        <v>0.4</v>
      </c>
      <c r="E60" s="12">
        <v>1</v>
      </c>
      <c r="F60" s="28">
        <v>2</v>
      </c>
      <c r="G60" s="28">
        <f>ROUND(B60*D60*E60*F60,2)</f>
        <v>25.6</v>
      </c>
      <c r="H60" s="216"/>
    </row>
    <row r="61" spans="1:8" x14ac:dyDescent="0.2">
      <c r="A61" s="131"/>
      <c r="B61" s="27">
        <v>32</v>
      </c>
      <c r="C61" s="10">
        <v>0.15</v>
      </c>
      <c r="D61" s="27"/>
      <c r="E61" s="12">
        <v>1</v>
      </c>
      <c r="F61" s="28">
        <v>1</v>
      </c>
      <c r="G61" s="28">
        <f>ROUND(B61*C61*E61*F61,2)</f>
        <v>4.8</v>
      </c>
      <c r="H61" s="216"/>
    </row>
    <row r="62" spans="1:8" x14ac:dyDescent="0.2">
      <c r="A62" s="131" t="s">
        <v>179</v>
      </c>
      <c r="B62" s="8">
        <v>3.33</v>
      </c>
      <c r="C62" s="10"/>
      <c r="D62" s="27">
        <v>0.4</v>
      </c>
      <c r="E62" s="12">
        <v>2</v>
      </c>
      <c r="F62" s="28">
        <v>2</v>
      </c>
      <c r="G62" s="28">
        <f>ROUND(B62*D62*E62*F62,2)</f>
        <v>5.33</v>
      </c>
      <c r="H62" s="216"/>
    </row>
    <row r="63" spans="1:8" x14ac:dyDescent="0.2">
      <c r="A63" s="131"/>
      <c r="B63" s="8">
        <v>3.33</v>
      </c>
      <c r="C63" s="10">
        <v>0.15</v>
      </c>
      <c r="D63" s="27"/>
      <c r="E63" s="12">
        <v>2</v>
      </c>
      <c r="F63" s="28">
        <v>1</v>
      </c>
      <c r="G63" s="28">
        <f>ROUND(B63*C63*E63*F63,2)</f>
        <v>1</v>
      </c>
      <c r="H63" s="216"/>
    </row>
    <row r="64" spans="1:8" x14ac:dyDescent="0.2">
      <c r="A64" s="131" t="s">
        <v>180</v>
      </c>
      <c r="B64" s="27">
        <v>3.1</v>
      </c>
      <c r="C64" s="10"/>
      <c r="D64" s="27">
        <v>0.4</v>
      </c>
      <c r="E64" s="12">
        <v>2</v>
      </c>
      <c r="F64" s="28">
        <v>2</v>
      </c>
      <c r="G64" s="28">
        <f>ROUND(B64*D64*E64*F64,2)</f>
        <v>4.96</v>
      </c>
      <c r="H64" s="216"/>
    </row>
    <row r="65" spans="1:8" x14ac:dyDescent="0.2">
      <c r="A65" s="131"/>
      <c r="B65" s="27">
        <v>3.1</v>
      </c>
      <c r="C65" s="10">
        <v>0.15</v>
      </c>
      <c r="D65" s="27"/>
      <c r="E65" s="12">
        <v>2</v>
      </c>
      <c r="F65" s="28">
        <v>1</v>
      </c>
      <c r="G65" s="28">
        <f>ROUND(B65*C65*E65*F65,2)</f>
        <v>0.93</v>
      </c>
      <c r="H65" s="216"/>
    </row>
    <row r="66" spans="1:8" x14ac:dyDescent="0.2">
      <c r="A66" s="131" t="s">
        <v>181</v>
      </c>
      <c r="B66" s="8">
        <v>7.23</v>
      </c>
      <c r="C66" s="10"/>
      <c r="D66" s="27">
        <v>0.4</v>
      </c>
      <c r="E66" s="12">
        <v>1</v>
      </c>
      <c r="F66" s="28">
        <v>2</v>
      </c>
      <c r="G66" s="28">
        <f>ROUND(B66*D66*E66*F66,2)</f>
        <v>5.78</v>
      </c>
      <c r="H66" s="216"/>
    </row>
    <row r="67" spans="1:8" x14ac:dyDescent="0.2">
      <c r="A67" s="131"/>
      <c r="B67" s="8">
        <v>7.23</v>
      </c>
      <c r="C67" s="10">
        <v>0.15</v>
      </c>
      <c r="D67" s="27"/>
      <c r="E67" s="12">
        <v>1</v>
      </c>
      <c r="F67" s="28">
        <v>1</v>
      </c>
      <c r="G67" s="28">
        <f>ROUND(B67*C67*E67*F67,2)</f>
        <v>1.08</v>
      </c>
      <c r="H67" s="216"/>
    </row>
    <row r="68" spans="1:8" x14ac:dyDescent="0.2">
      <c r="A68" s="131" t="s">
        <v>182</v>
      </c>
      <c r="B68" s="8">
        <v>4.28</v>
      </c>
      <c r="C68" s="10"/>
      <c r="D68" s="27">
        <v>0.4</v>
      </c>
      <c r="E68" s="12">
        <v>1</v>
      </c>
      <c r="F68" s="28">
        <v>2</v>
      </c>
      <c r="G68" s="28">
        <f>ROUND(B68*D68*E68*F68,2)</f>
        <v>3.42</v>
      </c>
      <c r="H68" s="216"/>
    </row>
    <row r="69" spans="1:8" x14ac:dyDescent="0.2">
      <c r="A69" s="131"/>
      <c r="B69" s="8">
        <v>4.28</v>
      </c>
      <c r="C69" s="10">
        <v>0.15</v>
      </c>
      <c r="D69" s="27"/>
      <c r="E69" s="12">
        <v>1</v>
      </c>
      <c r="F69" s="28">
        <v>1</v>
      </c>
      <c r="G69" s="28">
        <f>ROUND(B69*C69*E69*F69,2)</f>
        <v>0.64</v>
      </c>
      <c r="H69" s="216"/>
    </row>
    <row r="70" spans="1:8" x14ac:dyDescent="0.2">
      <c r="A70" s="131" t="s">
        <v>183</v>
      </c>
      <c r="B70" s="27">
        <v>20.399999999999999</v>
      </c>
      <c r="C70" s="10"/>
      <c r="D70" s="27">
        <v>0.4</v>
      </c>
      <c r="E70" s="12">
        <v>1</v>
      </c>
      <c r="F70" s="28">
        <v>2</v>
      </c>
      <c r="G70" s="28">
        <f>ROUND(B70*D70*E70*F70,2)</f>
        <v>16.32</v>
      </c>
      <c r="H70" s="216"/>
    </row>
    <row r="71" spans="1:8" x14ac:dyDescent="0.2">
      <c r="A71" s="131"/>
      <c r="B71" s="27">
        <v>20.399999999999999</v>
      </c>
      <c r="C71" s="10">
        <v>0.15</v>
      </c>
      <c r="D71" s="27"/>
      <c r="E71" s="12">
        <v>1</v>
      </c>
      <c r="F71" s="28">
        <v>1</v>
      </c>
      <c r="G71" s="28">
        <f>ROUND(B71*C71*E71*F71,2)</f>
        <v>3.06</v>
      </c>
      <c r="H71" s="216"/>
    </row>
    <row r="72" spans="1:8" x14ac:dyDescent="0.2">
      <c r="A72" s="131" t="s">
        <v>184</v>
      </c>
      <c r="B72" s="8">
        <v>8.66</v>
      </c>
      <c r="C72" s="10"/>
      <c r="D72" s="27">
        <v>0.4</v>
      </c>
      <c r="E72" s="12">
        <v>2</v>
      </c>
      <c r="F72" s="28">
        <v>2</v>
      </c>
      <c r="G72" s="28">
        <f>ROUND(B72*D72*E72*F72,2)</f>
        <v>13.86</v>
      </c>
      <c r="H72" s="216"/>
    </row>
    <row r="73" spans="1:8" x14ac:dyDescent="0.2">
      <c r="A73" s="131"/>
      <c r="B73" s="8">
        <v>8.66</v>
      </c>
      <c r="C73" s="10">
        <v>0.15</v>
      </c>
      <c r="D73" s="27"/>
      <c r="E73" s="12">
        <v>2</v>
      </c>
      <c r="F73" s="28">
        <v>1</v>
      </c>
      <c r="G73" s="28">
        <f>ROUND(B73*C73*E73*F73,2)</f>
        <v>2.6</v>
      </c>
      <c r="H73" s="216"/>
    </row>
    <row r="74" spans="1:8" x14ac:dyDescent="0.2">
      <c r="A74" s="131" t="s">
        <v>185</v>
      </c>
      <c r="B74" s="8">
        <v>18.37</v>
      </c>
      <c r="C74" s="10"/>
      <c r="D74" s="27">
        <v>0.4</v>
      </c>
      <c r="E74" s="12">
        <v>1</v>
      </c>
      <c r="F74" s="28">
        <v>2</v>
      </c>
      <c r="G74" s="28">
        <f>ROUND(B74*D74*E74*F74,2)</f>
        <v>14.7</v>
      </c>
      <c r="H74" s="216"/>
    </row>
    <row r="75" spans="1:8" x14ac:dyDescent="0.2">
      <c r="A75" s="131"/>
      <c r="B75" s="8">
        <v>18.37</v>
      </c>
      <c r="C75" s="10">
        <v>0.15</v>
      </c>
      <c r="D75" s="27"/>
      <c r="E75" s="12">
        <v>1</v>
      </c>
      <c r="F75" s="28">
        <v>1</v>
      </c>
      <c r="G75" s="28">
        <f>ROUND(B75*C75*E75*F75,2)</f>
        <v>2.76</v>
      </c>
      <c r="H75" s="216"/>
    </row>
    <row r="76" spans="1:8" x14ac:dyDescent="0.2">
      <c r="A76" s="131" t="s">
        <v>186</v>
      </c>
      <c r="B76" s="27">
        <v>14.9</v>
      </c>
      <c r="C76" s="10"/>
      <c r="D76" s="27">
        <v>0.4</v>
      </c>
      <c r="E76" s="12">
        <v>1</v>
      </c>
      <c r="F76" s="28">
        <v>2</v>
      </c>
      <c r="G76" s="28">
        <f>ROUND(B76*D76*E76*F76,2)</f>
        <v>11.92</v>
      </c>
      <c r="H76" s="216"/>
    </row>
    <row r="77" spans="1:8" x14ac:dyDescent="0.2">
      <c r="A77" s="131"/>
      <c r="B77" s="27">
        <v>14.9</v>
      </c>
      <c r="C77" s="10">
        <v>0.15</v>
      </c>
      <c r="D77" s="27"/>
      <c r="E77" s="12">
        <v>1</v>
      </c>
      <c r="F77" s="28">
        <v>1</v>
      </c>
      <c r="G77" s="28">
        <f>ROUND(B77*C77*E77*F77,2)</f>
        <v>2.2400000000000002</v>
      </c>
      <c r="H77" s="216"/>
    </row>
    <row r="78" spans="1:8" x14ac:dyDescent="0.2">
      <c r="A78" s="131" t="s">
        <v>187</v>
      </c>
      <c r="B78" s="8">
        <v>4.54</v>
      </c>
      <c r="C78" s="10"/>
      <c r="D78" s="27">
        <v>0.4</v>
      </c>
      <c r="E78" s="12">
        <v>2</v>
      </c>
      <c r="F78" s="28">
        <v>2</v>
      </c>
      <c r="G78" s="28">
        <f>ROUND(B78*D78*E78*F78,2)</f>
        <v>7.26</v>
      </c>
      <c r="H78" s="216"/>
    </row>
    <row r="79" spans="1:8" x14ac:dyDescent="0.2">
      <c r="A79" s="131"/>
      <c r="B79" s="8">
        <v>4.54</v>
      </c>
      <c r="C79" s="10">
        <v>0.15</v>
      </c>
      <c r="D79" s="27"/>
      <c r="E79" s="12">
        <v>2</v>
      </c>
      <c r="F79" s="28">
        <v>1</v>
      </c>
      <c r="G79" s="28">
        <f>ROUND(B79*C79*E79*F79,2)</f>
        <v>1.36</v>
      </c>
      <c r="H79" s="216"/>
    </row>
    <row r="80" spans="1:8" x14ac:dyDescent="0.2">
      <c r="A80" s="131"/>
      <c r="B80" s="8"/>
      <c r="C80" s="9"/>
      <c r="D80" s="456" t="s">
        <v>189</v>
      </c>
      <c r="E80" s="457"/>
      <c r="F80" s="458"/>
      <c r="G80" s="30">
        <f>SUM(G54:G78)</f>
        <v>236.39999999999998</v>
      </c>
      <c r="H80" s="216"/>
    </row>
    <row r="81" spans="1:8" x14ac:dyDescent="0.2">
      <c r="A81" s="131"/>
      <c r="B81" s="8"/>
      <c r="C81" s="9"/>
      <c r="D81" s="8"/>
      <c r="E81" s="12"/>
      <c r="F81" s="141"/>
      <c r="G81" s="142"/>
      <c r="H81" s="216"/>
    </row>
    <row r="82" spans="1:8" ht="51" x14ac:dyDescent="0.2">
      <c r="A82" s="131" t="s">
        <v>38</v>
      </c>
      <c r="B82" s="8" t="s">
        <v>158</v>
      </c>
      <c r="C82" s="9" t="s">
        <v>159</v>
      </c>
      <c r="D82" s="8" t="s">
        <v>24</v>
      </c>
      <c r="E82" s="12">
        <v>51.2</v>
      </c>
      <c r="F82" s="438" t="s">
        <v>509</v>
      </c>
      <c r="G82" s="439"/>
      <c r="H82" s="440"/>
    </row>
    <row r="83" spans="1:8" ht="38.25" x14ac:dyDescent="0.2">
      <c r="A83" s="131" t="s">
        <v>39</v>
      </c>
      <c r="B83" s="8" t="s">
        <v>58</v>
      </c>
      <c r="C83" s="9" t="s">
        <v>59</v>
      </c>
      <c r="D83" s="8" t="s">
        <v>53</v>
      </c>
      <c r="E83" s="12">
        <v>522.33000000000004</v>
      </c>
      <c r="F83" s="438" t="s">
        <v>510</v>
      </c>
      <c r="G83" s="439"/>
      <c r="H83" s="440"/>
    </row>
    <row r="84" spans="1:8" ht="38.25" x14ac:dyDescent="0.2">
      <c r="A84" s="131" t="s">
        <v>40</v>
      </c>
      <c r="B84" s="8" t="s">
        <v>56</v>
      </c>
      <c r="C84" s="9" t="s">
        <v>57</v>
      </c>
      <c r="D84" s="8" t="s">
        <v>53</v>
      </c>
      <c r="E84" s="12">
        <v>202.24</v>
      </c>
      <c r="F84" s="438" t="s">
        <v>507</v>
      </c>
      <c r="G84" s="439"/>
      <c r="H84" s="440"/>
    </row>
    <row r="85" spans="1:8" ht="38.25" x14ac:dyDescent="0.2">
      <c r="A85" s="131" t="s">
        <v>41</v>
      </c>
      <c r="B85" s="8" t="s">
        <v>51</v>
      </c>
      <c r="C85" s="9" t="s">
        <v>52</v>
      </c>
      <c r="D85" s="8" t="s">
        <v>53</v>
      </c>
      <c r="E85" s="12">
        <v>1525.47</v>
      </c>
      <c r="F85" s="438" t="s">
        <v>511</v>
      </c>
      <c r="G85" s="439"/>
      <c r="H85" s="440"/>
    </row>
    <row r="86" spans="1:8" ht="38.25" x14ac:dyDescent="0.2">
      <c r="A86" s="131" t="s">
        <v>42</v>
      </c>
      <c r="B86" s="8" t="s">
        <v>161</v>
      </c>
      <c r="C86" s="9" t="s">
        <v>162</v>
      </c>
      <c r="D86" s="8" t="s">
        <v>53</v>
      </c>
      <c r="E86" s="12">
        <v>369.79</v>
      </c>
      <c r="F86" s="438" t="s">
        <v>508</v>
      </c>
      <c r="G86" s="439"/>
      <c r="H86" s="440"/>
    </row>
    <row r="87" spans="1:8" ht="51" x14ac:dyDescent="0.2">
      <c r="A87" s="131" t="s">
        <v>43</v>
      </c>
      <c r="B87" s="10" t="s">
        <v>202</v>
      </c>
      <c r="C87" s="9" t="s">
        <v>203</v>
      </c>
      <c r="D87" s="10" t="s">
        <v>46</v>
      </c>
      <c r="E87" s="12">
        <v>10.24</v>
      </c>
      <c r="F87" s="438" t="s">
        <v>512</v>
      </c>
      <c r="G87" s="439"/>
      <c r="H87" s="440"/>
    </row>
    <row r="88" spans="1:8" ht="63.75" x14ac:dyDescent="0.2">
      <c r="A88" s="131" t="s">
        <v>160</v>
      </c>
      <c r="B88" s="8" t="s">
        <v>54</v>
      </c>
      <c r="C88" s="9" t="s">
        <v>55</v>
      </c>
      <c r="D88" s="8" t="s">
        <v>46</v>
      </c>
      <c r="E88" s="12">
        <f>F104</f>
        <v>31</v>
      </c>
      <c r="F88" s="438" t="s">
        <v>206</v>
      </c>
      <c r="G88" s="439"/>
      <c r="H88" s="440"/>
    </row>
    <row r="89" spans="1:8" x14ac:dyDescent="0.2">
      <c r="A89" s="131" t="s">
        <v>168</v>
      </c>
      <c r="B89" s="8" t="s">
        <v>169</v>
      </c>
      <c r="C89" s="10" t="s">
        <v>170</v>
      </c>
      <c r="D89" s="8" t="s">
        <v>171</v>
      </c>
      <c r="E89" s="14" t="s">
        <v>172</v>
      </c>
      <c r="F89" s="26" t="s">
        <v>173</v>
      </c>
      <c r="G89" s="142"/>
      <c r="H89" s="216"/>
    </row>
    <row r="90" spans="1:8" x14ac:dyDescent="0.2">
      <c r="A90" s="131" t="s">
        <v>174</v>
      </c>
      <c r="B90" s="27">
        <v>1</v>
      </c>
      <c r="C90" s="29">
        <v>1</v>
      </c>
      <c r="D90" s="27">
        <v>1</v>
      </c>
      <c r="E90" s="12">
        <v>16</v>
      </c>
      <c r="F90" s="28">
        <f t="shared" ref="F90:F103" si="1">ROUND(B90*C90*D90*E90,2)</f>
        <v>16</v>
      </c>
      <c r="G90" s="142"/>
      <c r="H90" s="216"/>
    </row>
    <row r="91" spans="1:8" x14ac:dyDescent="0.2">
      <c r="A91" s="131" t="s">
        <v>176</v>
      </c>
      <c r="B91" s="8">
        <v>40.35</v>
      </c>
      <c r="C91" s="10">
        <v>0.15</v>
      </c>
      <c r="D91" s="27">
        <v>0.4</v>
      </c>
      <c r="E91" s="12">
        <v>2</v>
      </c>
      <c r="F91" s="28">
        <f t="shared" si="1"/>
        <v>4.84</v>
      </c>
      <c r="G91" s="142"/>
      <c r="H91" s="216"/>
    </row>
    <row r="92" spans="1:8" x14ac:dyDescent="0.2">
      <c r="A92" s="131" t="s">
        <v>177</v>
      </c>
      <c r="B92" s="8">
        <v>8.31</v>
      </c>
      <c r="C92" s="10">
        <v>0.15</v>
      </c>
      <c r="D92" s="27">
        <v>0.4</v>
      </c>
      <c r="E92" s="12">
        <v>2</v>
      </c>
      <c r="F92" s="28">
        <f t="shared" si="1"/>
        <v>1</v>
      </c>
      <c r="G92" s="142"/>
      <c r="H92" s="216"/>
    </row>
    <row r="93" spans="1:8" x14ac:dyDescent="0.2">
      <c r="A93" s="131" t="s">
        <v>506</v>
      </c>
      <c r="B93" s="27">
        <v>3.3</v>
      </c>
      <c r="C93" s="10">
        <v>0.15</v>
      </c>
      <c r="D93" s="27">
        <v>0.4</v>
      </c>
      <c r="E93" s="12">
        <v>5</v>
      </c>
      <c r="F93" s="28">
        <f t="shared" si="1"/>
        <v>0.99</v>
      </c>
      <c r="G93" s="142"/>
      <c r="H93" s="216"/>
    </row>
    <row r="94" spans="1:8" x14ac:dyDescent="0.2">
      <c r="A94" s="131" t="s">
        <v>178</v>
      </c>
      <c r="B94" s="27">
        <v>32</v>
      </c>
      <c r="C94" s="10">
        <v>0.15</v>
      </c>
      <c r="D94" s="27">
        <v>0.4</v>
      </c>
      <c r="E94" s="12">
        <v>1</v>
      </c>
      <c r="F94" s="28">
        <f t="shared" si="1"/>
        <v>1.92</v>
      </c>
      <c r="G94" s="142"/>
      <c r="H94" s="216"/>
    </row>
    <row r="95" spans="1:8" x14ac:dyDescent="0.2">
      <c r="A95" s="131" t="s">
        <v>179</v>
      </c>
      <c r="B95" s="8">
        <v>3.33</v>
      </c>
      <c r="C95" s="10">
        <v>0.15</v>
      </c>
      <c r="D95" s="27">
        <v>0.4</v>
      </c>
      <c r="E95" s="12">
        <v>2</v>
      </c>
      <c r="F95" s="28">
        <f t="shared" si="1"/>
        <v>0.4</v>
      </c>
      <c r="G95" s="142"/>
      <c r="H95" s="216"/>
    </row>
    <row r="96" spans="1:8" x14ac:dyDescent="0.2">
      <c r="A96" s="131" t="s">
        <v>180</v>
      </c>
      <c r="B96" s="27">
        <v>3.1</v>
      </c>
      <c r="C96" s="10">
        <v>0.15</v>
      </c>
      <c r="D96" s="27">
        <v>0.4</v>
      </c>
      <c r="E96" s="12">
        <v>2</v>
      </c>
      <c r="F96" s="28">
        <f t="shared" si="1"/>
        <v>0.37</v>
      </c>
      <c r="G96" s="142"/>
      <c r="H96" s="216"/>
    </row>
    <row r="97" spans="1:8" x14ac:dyDescent="0.2">
      <c r="A97" s="131" t="s">
        <v>181</v>
      </c>
      <c r="B97" s="8">
        <v>7.23</v>
      </c>
      <c r="C97" s="10">
        <v>0.15</v>
      </c>
      <c r="D97" s="27">
        <v>0.4</v>
      </c>
      <c r="E97" s="12">
        <v>1</v>
      </c>
      <c r="F97" s="28">
        <f t="shared" si="1"/>
        <v>0.43</v>
      </c>
      <c r="G97" s="142"/>
      <c r="H97" s="216"/>
    </row>
    <row r="98" spans="1:8" x14ac:dyDescent="0.2">
      <c r="A98" s="131" t="s">
        <v>182</v>
      </c>
      <c r="B98" s="8">
        <v>4.28</v>
      </c>
      <c r="C98" s="10">
        <v>0.15</v>
      </c>
      <c r="D98" s="27">
        <v>0.4</v>
      </c>
      <c r="E98" s="12">
        <v>1</v>
      </c>
      <c r="F98" s="28">
        <f t="shared" si="1"/>
        <v>0.26</v>
      </c>
      <c r="G98" s="142"/>
      <c r="H98" s="216"/>
    </row>
    <row r="99" spans="1:8" x14ac:dyDescent="0.2">
      <c r="A99" s="131" t="s">
        <v>183</v>
      </c>
      <c r="B99" s="27">
        <v>20.399999999999999</v>
      </c>
      <c r="C99" s="10">
        <v>0.15</v>
      </c>
      <c r="D99" s="27">
        <v>0.4</v>
      </c>
      <c r="E99" s="12">
        <v>1</v>
      </c>
      <c r="F99" s="28">
        <f t="shared" si="1"/>
        <v>1.22</v>
      </c>
      <c r="G99" s="142"/>
      <c r="H99" s="216"/>
    </row>
    <row r="100" spans="1:8" x14ac:dyDescent="0.2">
      <c r="A100" s="131" t="s">
        <v>184</v>
      </c>
      <c r="B100" s="8">
        <v>8.66</v>
      </c>
      <c r="C100" s="10">
        <v>0.15</v>
      </c>
      <c r="D100" s="27">
        <v>0.4</v>
      </c>
      <c r="E100" s="12">
        <v>2</v>
      </c>
      <c r="F100" s="28">
        <f t="shared" si="1"/>
        <v>1.04</v>
      </c>
      <c r="G100" s="142"/>
      <c r="H100" s="216"/>
    </row>
    <row r="101" spans="1:8" x14ac:dyDescent="0.2">
      <c r="A101" s="131" t="s">
        <v>185</v>
      </c>
      <c r="B101" s="8">
        <v>18.37</v>
      </c>
      <c r="C101" s="10">
        <v>0.15</v>
      </c>
      <c r="D101" s="27">
        <v>0.4</v>
      </c>
      <c r="E101" s="12">
        <v>1</v>
      </c>
      <c r="F101" s="28">
        <f t="shared" si="1"/>
        <v>1.1000000000000001</v>
      </c>
      <c r="G101" s="142"/>
      <c r="H101" s="216"/>
    </row>
    <row r="102" spans="1:8" x14ac:dyDescent="0.2">
      <c r="A102" s="131" t="s">
        <v>186</v>
      </c>
      <c r="B102" s="27">
        <v>14.9</v>
      </c>
      <c r="C102" s="10">
        <v>0.15</v>
      </c>
      <c r="D102" s="27">
        <v>0.4</v>
      </c>
      <c r="E102" s="12">
        <v>1</v>
      </c>
      <c r="F102" s="28">
        <f t="shared" si="1"/>
        <v>0.89</v>
      </c>
      <c r="G102" s="142"/>
      <c r="H102" s="216"/>
    </row>
    <row r="103" spans="1:8" x14ac:dyDescent="0.2">
      <c r="A103" s="131" t="s">
        <v>187</v>
      </c>
      <c r="B103" s="8">
        <v>4.54</v>
      </c>
      <c r="C103" s="10">
        <v>0.15</v>
      </c>
      <c r="D103" s="27">
        <v>0.4</v>
      </c>
      <c r="E103" s="12">
        <v>2</v>
      </c>
      <c r="F103" s="28">
        <f t="shared" si="1"/>
        <v>0.54</v>
      </c>
      <c r="G103" s="142"/>
      <c r="H103" s="216"/>
    </row>
    <row r="104" spans="1:8" x14ac:dyDescent="0.2">
      <c r="A104" s="131"/>
      <c r="B104" s="8"/>
      <c r="C104" s="9"/>
      <c r="D104" s="443" t="s">
        <v>189</v>
      </c>
      <c r="E104" s="444"/>
      <c r="F104" s="30">
        <f>SUM(F90:F103)</f>
        <v>31</v>
      </c>
      <c r="G104" s="142"/>
      <c r="H104" s="216"/>
    </row>
    <row r="105" spans="1:8" x14ac:dyDescent="0.2">
      <c r="A105" s="131"/>
      <c r="B105" s="8"/>
      <c r="C105" s="9"/>
      <c r="D105" s="8"/>
      <c r="E105" s="12"/>
      <c r="F105" s="141"/>
      <c r="G105" s="142"/>
      <c r="H105" s="216"/>
    </row>
    <row r="106" spans="1:8" x14ac:dyDescent="0.2">
      <c r="A106" s="131">
        <v>3</v>
      </c>
      <c r="B106" s="15"/>
      <c r="C106" s="453" t="s">
        <v>61</v>
      </c>
      <c r="D106" s="454"/>
      <c r="E106" s="454"/>
      <c r="F106" s="454"/>
      <c r="G106" s="454"/>
      <c r="H106" s="455"/>
    </row>
    <row r="107" spans="1:8" ht="76.5" x14ac:dyDescent="0.2">
      <c r="A107" s="131" t="s">
        <v>62</v>
      </c>
      <c r="B107" s="8" t="s">
        <v>212</v>
      </c>
      <c r="C107" s="9" t="s">
        <v>213</v>
      </c>
      <c r="D107" s="8" t="s">
        <v>24</v>
      </c>
      <c r="E107" s="12">
        <f>G117</f>
        <v>355.2</v>
      </c>
      <c r="F107" s="438"/>
      <c r="G107" s="439"/>
      <c r="H107" s="440"/>
    </row>
    <row r="108" spans="1:8" x14ac:dyDescent="0.2">
      <c r="A108" s="131" t="s">
        <v>168</v>
      </c>
      <c r="B108" s="8" t="s">
        <v>169</v>
      </c>
      <c r="C108" s="10" t="s">
        <v>170</v>
      </c>
      <c r="D108" s="8" t="s">
        <v>171</v>
      </c>
      <c r="E108" s="14" t="s">
        <v>172</v>
      </c>
      <c r="F108" s="26" t="s">
        <v>214</v>
      </c>
      <c r="G108" s="142" t="s">
        <v>173</v>
      </c>
      <c r="H108" s="216"/>
    </row>
    <row r="109" spans="1:8" ht="25.5" x14ac:dyDescent="0.2">
      <c r="A109" s="224" t="s">
        <v>513</v>
      </c>
      <c r="B109" s="8">
        <v>0.15</v>
      </c>
      <c r="C109" s="9"/>
      <c r="D109" s="27">
        <v>1.5</v>
      </c>
      <c r="E109" s="12">
        <v>8</v>
      </c>
      <c r="F109" s="28">
        <v>2</v>
      </c>
      <c r="G109" s="28">
        <f>ROUND(B109*D109*E109*F109,2)</f>
        <v>3.6</v>
      </c>
      <c r="H109" s="216"/>
    </row>
    <row r="110" spans="1:8" x14ac:dyDescent="0.2">
      <c r="A110" s="131"/>
      <c r="B110" s="8"/>
      <c r="C110" s="29">
        <v>0.4</v>
      </c>
      <c r="D110" s="27">
        <v>1.5</v>
      </c>
      <c r="E110" s="12">
        <v>8</v>
      </c>
      <c r="F110" s="28">
        <v>2</v>
      </c>
      <c r="G110" s="28">
        <f>ROUND(C110*D110*E110*F110,2)</f>
        <v>9.6</v>
      </c>
      <c r="H110" s="216"/>
    </row>
    <row r="111" spans="1:8" ht="38.25" x14ac:dyDescent="0.2">
      <c r="A111" s="224" t="s">
        <v>514</v>
      </c>
      <c r="B111" s="8">
        <v>0.15</v>
      </c>
      <c r="C111" s="9"/>
      <c r="D111" s="27">
        <v>3.6</v>
      </c>
      <c r="E111" s="12">
        <v>10</v>
      </c>
      <c r="F111" s="28">
        <v>2</v>
      </c>
      <c r="G111" s="28">
        <f>ROUND(B111*D111*E111*F111,2)</f>
        <v>10.8</v>
      </c>
      <c r="H111" s="216"/>
    </row>
    <row r="112" spans="1:8" x14ac:dyDescent="0.2">
      <c r="A112" s="131"/>
      <c r="B112" s="8"/>
      <c r="C112" s="29">
        <v>0.4</v>
      </c>
      <c r="D112" s="27">
        <v>3.6</v>
      </c>
      <c r="E112" s="12">
        <v>10</v>
      </c>
      <c r="F112" s="28">
        <v>2</v>
      </c>
      <c r="G112" s="28">
        <f>ROUND(C112*D112*E112*F112,2)</f>
        <v>28.8</v>
      </c>
      <c r="H112" s="216"/>
    </row>
    <row r="113" spans="1:8" ht="51" x14ac:dyDescent="0.2">
      <c r="A113" s="224" t="s">
        <v>515</v>
      </c>
      <c r="B113" s="8">
        <v>0.15</v>
      </c>
      <c r="C113" s="29"/>
      <c r="D113" s="27">
        <v>8</v>
      </c>
      <c r="E113" s="12">
        <v>14</v>
      </c>
      <c r="F113" s="28">
        <v>2</v>
      </c>
      <c r="G113" s="28">
        <f>ROUND(B113*D113*E113*F113,2)</f>
        <v>33.6</v>
      </c>
      <c r="H113" s="216"/>
    </row>
    <row r="114" spans="1:8" x14ac:dyDescent="0.2">
      <c r="A114" s="131"/>
      <c r="B114" s="8"/>
      <c r="C114" s="29">
        <v>0.4</v>
      </c>
      <c r="D114" s="27">
        <v>8</v>
      </c>
      <c r="E114" s="12">
        <v>14</v>
      </c>
      <c r="F114" s="28">
        <v>2</v>
      </c>
      <c r="G114" s="28">
        <f>ROUND(C114*D114*E114*F114,2)</f>
        <v>89.6</v>
      </c>
      <c r="H114" s="216"/>
    </row>
    <row r="115" spans="1:8" x14ac:dyDescent="0.2">
      <c r="A115" s="131" t="s">
        <v>215</v>
      </c>
      <c r="B115" s="27">
        <v>0.2</v>
      </c>
      <c r="C115" s="29"/>
      <c r="D115" s="27">
        <v>8</v>
      </c>
      <c r="E115" s="12">
        <v>16</v>
      </c>
      <c r="F115" s="28">
        <v>2</v>
      </c>
      <c r="G115" s="28">
        <f>ROUND(B115*D115*E115*F115,2)</f>
        <v>51.2</v>
      </c>
      <c r="H115" s="216"/>
    </row>
    <row r="116" spans="1:8" x14ac:dyDescent="0.2">
      <c r="A116" s="131"/>
      <c r="B116" s="8"/>
      <c r="C116" s="29">
        <v>0.5</v>
      </c>
      <c r="D116" s="27">
        <v>8</v>
      </c>
      <c r="E116" s="12">
        <v>16</v>
      </c>
      <c r="F116" s="28">
        <v>2</v>
      </c>
      <c r="G116" s="28">
        <f>ROUND(C116*D116*E116*F116,2)</f>
        <v>128</v>
      </c>
      <c r="H116" s="216"/>
    </row>
    <row r="117" spans="1:8" x14ac:dyDescent="0.2">
      <c r="A117" s="131"/>
      <c r="B117" s="8"/>
      <c r="C117" s="29"/>
      <c r="D117" s="27"/>
      <c r="E117" s="451" t="s">
        <v>173</v>
      </c>
      <c r="F117" s="452"/>
      <c r="G117" s="28">
        <f>SUM(G109:G116)</f>
        <v>355.2</v>
      </c>
      <c r="H117" s="216"/>
    </row>
    <row r="118" spans="1:8" x14ac:dyDescent="0.2">
      <c r="A118" s="131"/>
      <c r="B118" s="8"/>
      <c r="C118" s="29"/>
      <c r="D118" s="27"/>
      <c r="E118" s="12"/>
      <c r="F118" s="28"/>
      <c r="G118" s="28"/>
      <c r="H118" s="216"/>
    </row>
    <row r="119" spans="1:8" ht="63.75" x14ac:dyDescent="0.2">
      <c r="A119" s="131" t="s">
        <v>63</v>
      </c>
      <c r="B119" s="8" t="s">
        <v>200</v>
      </c>
      <c r="C119" s="9" t="s">
        <v>201</v>
      </c>
      <c r="D119" s="8" t="s">
        <v>24</v>
      </c>
      <c r="E119" s="12">
        <f>G166</f>
        <v>340.90999999999997</v>
      </c>
      <c r="F119" s="438"/>
      <c r="G119" s="439"/>
      <c r="H119" s="440"/>
    </row>
    <row r="120" spans="1:8" x14ac:dyDescent="0.2">
      <c r="A120" s="131" t="s">
        <v>168</v>
      </c>
      <c r="B120" s="8" t="s">
        <v>169</v>
      </c>
      <c r="C120" s="10" t="s">
        <v>171</v>
      </c>
      <c r="D120" s="8" t="s">
        <v>216</v>
      </c>
      <c r="E120" s="14" t="s">
        <v>172</v>
      </c>
      <c r="F120" s="26" t="s">
        <v>214</v>
      </c>
      <c r="G120" s="26" t="s">
        <v>173</v>
      </c>
      <c r="H120" s="216"/>
    </row>
    <row r="121" spans="1:8" x14ac:dyDescent="0.2">
      <c r="A121" s="131"/>
      <c r="B121" s="8"/>
      <c r="C121" s="10" t="s">
        <v>221</v>
      </c>
      <c r="D121" s="8"/>
      <c r="E121" s="33"/>
      <c r="F121" s="26"/>
      <c r="G121" s="26"/>
      <c r="H121" s="216"/>
    </row>
    <row r="122" spans="1:8" x14ac:dyDescent="0.2">
      <c r="A122" s="131" t="s">
        <v>516</v>
      </c>
      <c r="B122" s="8">
        <v>0.15</v>
      </c>
      <c r="C122" s="9"/>
      <c r="D122" s="27">
        <v>3.3</v>
      </c>
      <c r="E122" s="32">
        <v>6</v>
      </c>
      <c r="F122" s="28">
        <v>1</v>
      </c>
      <c r="G122" s="28">
        <f>ROUND(B122*D122*E122*F122,2)</f>
        <v>2.97</v>
      </c>
      <c r="H122" s="216"/>
    </row>
    <row r="123" spans="1:8" x14ac:dyDescent="0.2">
      <c r="A123" s="131"/>
      <c r="B123" s="8"/>
      <c r="C123" s="29">
        <v>0.4</v>
      </c>
      <c r="D123" s="27">
        <v>3.3</v>
      </c>
      <c r="E123" s="32">
        <v>6</v>
      </c>
      <c r="F123" s="28">
        <v>2</v>
      </c>
      <c r="G123" s="28">
        <f>ROUND(C123*D123*E123*F123,2)</f>
        <v>15.84</v>
      </c>
      <c r="H123" s="216"/>
    </row>
    <row r="124" spans="1:8" x14ac:dyDescent="0.2">
      <c r="A124" s="225" t="s">
        <v>517</v>
      </c>
      <c r="B124" s="8">
        <v>0.15</v>
      </c>
      <c r="C124" s="29"/>
      <c r="D124" s="27">
        <v>8.31</v>
      </c>
      <c r="E124" s="32">
        <v>2</v>
      </c>
      <c r="F124" s="28">
        <v>1</v>
      </c>
      <c r="G124" s="28">
        <f>ROUND(B124*D124*E124*F124,2)</f>
        <v>2.4900000000000002</v>
      </c>
      <c r="H124" s="216"/>
    </row>
    <row r="125" spans="1:8" x14ac:dyDescent="0.2">
      <c r="A125" s="131"/>
      <c r="B125" s="8"/>
      <c r="C125" s="29">
        <v>0.4</v>
      </c>
      <c r="D125" s="27">
        <v>8.31</v>
      </c>
      <c r="E125" s="32">
        <v>2</v>
      </c>
      <c r="F125" s="28">
        <v>2</v>
      </c>
      <c r="G125" s="28">
        <f>ROUND(C125*D125*E125*F125,2)</f>
        <v>13.3</v>
      </c>
      <c r="H125" s="216"/>
    </row>
    <row r="126" spans="1:8" x14ac:dyDescent="0.2">
      <c r="A126" s="131" t="s">
        <v>518</v>
      </c>
      <c r="B126" s="8">
        <v>0.15</v>
      </c>
      <c r="C126" s="29"/>
      <c r="D126" s="27">
        <v>5.73</v>
      </c>
      <c r="E126" s="32">
        <v>2</v>
      </c>
      <c r="F126" s="28">
        <v>1</v>
      </c>
      <c r="G126" s="28">
        <f>ROUND(B126*D126*E126*F126,2)</f>
        <v>1.72</v>
      </c>
      <c r="H126" s="216"/>
    </row>
    <row r="127" spans="1:8" x14ac:dyDescent="0.2">
      <c r="A127" s="131"/>
      <c r="B127" s="8"/>
      <c r="C127" s="29">
        <v>0.4</v>
      </c>
      <c r="D127" s="27">
        <v>5.73</v>
      </c>
      <c r="E127" s="32">
        <v>2</v>
      </c>
      <c r="F127" s="28">
        <v>2</v>
      </c>
      <c r="G127" s="28">
        <f>ROUND(C127*D127*E127*F127,2)</f>
        <v>9.17</v>
      </c>
      <c r="H127" s="216"/>
    </row>
    <row r="128" spans="1:8" x14ac:dyDescent="0.2">
      <c r="A128" s="131" t="s">
        <v>217</v>
      </c>
      <c r="B128" s="8">
        <v>0.15</v>
      </c>
      <c r="C128" s="29"/>
      <c r="D128" s="27">
        <v>20.399999999999999</v>
      </c>
      <c r="E128" s="32">
        <v>1</v>
      </c>
      <c r="F128" s="28">
        <v>1</v>
      </c>
      <c r="G128" s="28">
        <f>ROUND(B128*D128*E128*F128,2)</f>
        <v>3.06</v>
      </c>
      <c r="H128" s="216"/>
    </row>
    <row r="129" spans="1:8" x14ac:dyDescent="0.2">
      <c r="A129" s="131"/>
      <c r="B129" s="8"/>
      <c r="C129" s="29">
        <v>0.4</v>
      </c>
      <c r="D129" s="27">
        <v>20.399999999999999</v>
      </c>
      <c r="E129" s="32">
        <v>1</v>
      </c>
      <c r="F129" s="28">
        <v>2</v>
      </c>
      <c r="G129" s="28">
        <f>ROUND(C129*D129*E129*F129,2)</f>
        <v>16.32</v>
      </c>
      <c r="H129" s="216"/>
    </row>
    <row r="130" spans="1:8" x14ac:dyDescent="0.2">
      <c r="A130" s="131" t="s">
        <v>218</v>
      </c>
      <c r="B130" s="8">
        <v>0.15</v>
      </c>
      <c r="C130" s="29"/>
      <c r="D130" s="27">
        <v>32</v>
      </c>
      <c r="E130" s="32">
        <v>1</v>
      </c>
      <c r="F130" s="28">
        <v>1</v>
      </c>
      <c r="G130" s="28">
        <f>ROUND(B130*D130*E130*F130,2)</f>
        <v>4.8</v>
      </c>
      <c r="H130" s="216"/>
    </row>
    <row r="131" spans="1:8" x14ac:dyDescent="0.2">
      <c r="A131" s="131"/>
      <c r="B131" s="8"/>
      <c r="C131" s="29">
        <v>0.4</v>
      </c>
      <c r="D131" s="27">
        <v>32</v>
      </c>
      <c r="E131" s="32">
        <v>1</v>
      </c>
      <c r="F131" s="28">
        <v>2</v>
      </c>
      <c r="G131" s="28">
        <f>ROUND(C131*D131*E131*F131,2)</f>
        <v>25.6</v>
      </c>
      <c r="H131" s="216"/>
    </row>
    <row r="132" spans="1:8" x14ac:dyDescent="0.2">
      <c r="A132" s="131" t="s">
        <v>519</v>
      </c>
      <c r="B132" s="8">
        <v>0.15</v>
      </c>
      <c r="C132" s="29"/>
      <c r="D132" s="27">
        <v>10.08</v>
      </c>
      <c r="E132" s="32">
        <v>2</v>
      </c>
      <c r="F132" s="28">
        <v>1</v>
      </c>
      <c r="G132" s="28">
        <f>ROUND(B132*D132*E132*F132,2)</f>
        <v>3.02</v>
      </c>
      <c r="H132" s="216"/>
    </row>
    <row r="133" spans="1:8" x14ac:dyDescent="0.2">
      <c r="A133" s="131"/>
      <c r="B133" s="8"/>
      <c r="C133" s="29">
        <v>0.4</v>
      </c>
      <c r="D133" s="27">
        <v>10.08</v>
      </c>
      <c r="E133" s="32">
        <v>2</v>
      </c>
      <c r="F133" s="28">
        <v>2</v>
      </c>
      <c r="G133" s="28">
        <f>ROUND(C133*D133*E133*F133,2)</f>
        <v>16.13</v>
      </c>
      <c r="H133" s="216"/>
    </row>
    <row r="134" spans="1:8" x14ac:dyDescent="0.2">
      <c r="A134" s="131" t="s">
        <v>219</v>
      </c>
      <c r="B134" s="8">
        <v>0.15</v>
      </c>
      <c r="C134" s="29"/>
      <c r="D134" s="27">
        <v>18.37</v>
      </c>
      <c r="E134" s="32">
        <v>1</v>
      </c>
      <c r="F134" s="28">
        <v>1</v>
      </c>
      <c r="G134" s="28">
        <f>ROUND(B134*D134*E134*F134,2)</f>
        <v>2.76</v>
      </c>
      <c r="H134" s="216"/>
    </row>
    <row r="135" spans="1:8" x14ac:dyDescent="0.2">
      <c r="A135" s="131"/>
      <c r="B135" s="8"/>
      <c r="C135" s="29">
        <v>0.4</v>
      </c>
      <c r="D135" s="27">
        <v>18.37</v>
      </c>
      <c r="E135" s="32">
        <v>1</v>
      </c>
      <c r="F135" s="28">
        <v>2</v>
      </c>
      <c r="G135" s="28">
        <f>ROUND(C135*D135*E135*F135,2)</f>
        <v>14.7</v>
      </c>
      <c r="H135" s="216"/>
    </row>
    <row r="136" spans="1:8" x14ac:dyDescent="0.2">
      <c r="A136" s="131" t="s">
        <v>220</v>
      </c>
      <c r="B136" s="8">
        <v>0.15</v>
      </c>
      <c r="C136" s="29"/>
      <c r="D136" s="27">
        <v>14.9</v>
      </c>
      <c r="E136" s="32">
        <v>1</v>
      </c>
      <c r="F136" s="28">
        <v>1</v>
      </c>
      <c r="G136" s="28">
        <f>ROUND(B136*D136*E136*F136,2)</f>
        <v>2.2400000000000002</v>
      </c>
      <c r="H136" s="216"/>
    </row>
    <row r="137" spans="1:8" x14ac:dyDescent="0.2">
      <c r="A137" s="131"/>
      <c r="B137" s="8"/>
      <c r="C137" s="29">
        <v>0.4</v>
      </c>
      <c r="D137" s="27">
        <v>14.9</v>
      </c>
      <c r="E137" s="32">
        <v>1</v>
      </c>
      <c r="F137" s="28">
        <v>2</v>
      </c>
      <c r="G137" s="28">
        <f>ROUND(C137*D137*E137*F137,2)</f>
        <v>11.92</v>
      </c>
      <c r="H137" s="216"/>
    </row>
    <row r="138" spans="1:8" x14ac:dyDescent="0.2">
      <c r="A138" s="131" t="s">
        <v>520</v>
      </c>
      <c r="B138" s="8">
        <v>0.15</v>
      </c>
      <c r="C138" s="29"/>
      <c r="D138" s="27">
        <v>3.1</v>
      </c>
      <c r="E138" s="32">
        <v>2</v>
      </c>
      <c r="F138" s="28">
        <v>1</v>
      </c>
      <c r="G138" s="28">
        <f>ROUND(B138*D138*E138*F138,2)</f>
        <v>0.93</v>
      </c>
      <c r="H138" s="216"/>
    </row>
    <row r="139" spans="1:8" x14ac:dyDescent="0.2">
      <c r="A139" s="131"/>
      <c r="B139" s="8"/>
      <c r="C139" s="29">
        <v>0.4</v>
      </c>
      <c r="D139" s="27">
        <v>3.1</v>
      </c>
      <c r="E139" s="32">
        <v>2</v>
      </c>
      <c r="F139" s="28">
        <v>2</v>
      </c>
      <c r="G139" s="28">
        <f>ROUND(C139*D139*E139*F139,2)</f>
        <v>4.96</v>
      </c>
      <c r="H139" s="216"/>
    </row>
    <row r="140" spans="1:8" x14ac:dyDescent="0.2">
      <c r="A140" s="131"/>
      <c r="B140" s="8"/>
      <c r="C140" s="29" t="s">
        <v>222</v>
      </c>
      <c r="D140" s="8"/>
      <c r="E140" s="451" t="s">
        <v>223</v>
      </c>
      <c r="F140" s="452"/>
      <c r="G140" s="35">
        <f>SUM(G122:G139)</f>
        <v>151.93</v>
      </c>
      <c r="H140" s="216"/>
    </row>
    <row r="141" spans="1:8" x14ac:dyDescent="0.2">
      <c r="A141" s="131" t="s">
        <v>168</v>
      </c>
      <c r="B141" s="8" t="s">
        <v>169</v>
      </c>
      <c r="C141" s="10" t="s">
        <v>171</v>
      </c>
      <c r="D141" s="8" t="s">
        <v>216</v>
      </c>
      <c r="E141" s="14" t="s">
        <v>172</v>
      </c>
      <c r="F141" s="26" t="s">
        <v>214</v>
      </c>
      <c r="G141" s="26" t="s">
        <v>173</v>
      </c>
      <c r="H141" s="216"/>
    </row>
    <row r="142" spans="1:8" x14ac:dyDescent="0.2">
      <c r="A142" s="131" t="s">
        <v>224</v>
      </c>
      <c r="B142" s="8">
        <v>0.15</v>
      </c>
      <c r="C142" s="29"/>
      <c r="D142" s="27">
        <v>3.93</v>
      </c>
      <c r="E142" s="32">
        <v>3</v>
      </c>
      <c r="F142" s="28">
        <v>1</v>
      </c>
      <c r="G142" s="28">
        <f>ROUND(B142*D142*E142*F142,2)</f>
        <v>1.77</v>
      </c>
      <c r="H142" s="216"/>
    </row>
    <row r="143" spans="1:8" x14ac:dyDescent="0.2">
      <c r="A143" s="131"/>
      <c r="B143" s="8"/>
      <c r="C143" s="29">
        <v>0.4</v>
      </c>
      <c r="D143" s="27">
        <v>3.93</v>
      </c>
      <c r="E143" s="32">
        <v>3</v>
      </c>
      <c r="F143" s="28">
        <v>2</v>
      </c>
      <c r="G143" s="28">
        <f>ROUND(C143*D143*E143*F143,2)</f>
        <v>9.43</v>
      </c>
      <c r="H143" s="216"/>
    </row>
    <row r="144" spans="1:8" x14ac:dyDescent="0.2">
      <c r="A144" s="131" t="s">
        <v>225</v>
      </c>
      <c r="B144" s="8">
        <v>0.15</v>
      </c>
      <c r="C144" s="29"/>
      <c r="D144" s="27">
        <v>4.88</v>
      </c>
      <c r="E144" s="32">
        <v>1</v>
      </c>
      <c r="F144" s="28">
        <v>1</v>
      </c>
      <c r="G144" s="28">
        <f>ROUND(B144*D144*E144*F144,2)</f>
        <v>0.73</v>
      </c>
      <c r="H144" s="216"/>
    </row>
    <row r="145" spans="1:8" x14ac:dyDescent="0.2">
      <c r="A145" s="131"/>
      <c r="B145" s="8"/>
      <c r="C145" s="29">
        <v>0.4</v>
      </c>
      <c r="D145" s="27">
        <v>4.88</v>
      </c>
      <c r="E145" s="32">
        <v>1</v>
      </c>
      <c r="F145" s="28">
        <v>2</v>
      </c>
      <c r="G145" s="28">
        <f>ROUND(C145*D145*E145*F145,2)</f>
        <v>3.9</v>
      </c>
      <c r="H145" s="216"/>
    </row>
    <row r="146" spans="1:8" x14ac:dyDescent="0.2">
      <c r="A146" s="131" t="s">
        <v>226</v>
      </c>
      <c r="B146" s="27">
        <v>0.1</v>
      </c>
      <c r="C146" s="29"/>
      <c r="D146" s="27">
        <v>12.31</v>
      </c>
      <c r="E146" s="32">
        <v>1</v>
      </c>
      <c r="F146" s="28">
        <v>1</v>
      </c>
      <c r="G146" s="28">
        <f>ROUND(B146*D146*E146*F146,2)</f>
        <v>1.23</v>
      </c>
      <c r="H146" s="216"/>
    </row>
    <row r="147" spans="1:8" x14ac:dyDescent="0.2">
      <c r="A147" s="131"/>
      <c r="B147" s="8"/>
      <c r="C147" s="29">
        <v>0.4</v>
      </c>
      <c r="D147" s="27">
        <v>12.31</v>
      </c>
      <c r="E147" s="32">
        <v>1</v>
      </c>
      <c r="F147" s="28">
        <v>2</v>
      </c>
      <c r="G147" s="28">
        <f>ROUND(C147*D147*E147*F147,2)</f>
        <v>9.85</v>
      </c>
      <c r="H147" s="216"/>
    </row>
    <row r="148" spans="1:8" x14ac:dyDescent="0.2">
      <c r="A148" s="131" t="s">
        <v>227</v>
      </c>
      <c r="B148" s="8">
        <v>0.15</v>
      </c>
      <c r="C148" s="29"/>
      <c r="D148" s="27">
        <v>12</v>
      </c>
      <c r="E148" s="32">
        <v>1</v>
      </c>
      <c r="F148" s="28">
        <v>1</v>
      </c>
      <c r="G148" s="28">
        <f>ROUND(B148*D148*E148*F148,2)</f>
        <v>1.8</v>
      </c>
      <c r="H148" s="216"/>
    </row>
    <row r="149" spans="1:8" x14ac:dyDescent="0.2">
      <c r="A149" s="131"/>
      <c r="B149" s="8"/>
      <c r="C149" s="29">
        <v>0.4</v>
      </c>
      <c r="D149" s="27">
        <v>12</v>
      </c>
      <c r="E149" s="32">
        <v>1</v>
      </c>
      <c r="F149" s="28">
        <v>2</v>
      </c>
      <c r="G149" s="28">
        <f>ROUND(C149*D149*E149*F149,2)</f>
        <v>9.6</v>
      </c>
      <c r="H149" s="216"/>
    </row>
    <row r="150" spans="1:8" x14ac:dyDescent="0.2">
      <c r="A150" s="131" t="s">
        <v>228</v>
      </c>
      <c r="B150" s="8">
        <v>0.15</v>
      </c>
      <c r="C150" s="29"/>
      <c r="D150" s="27">
        <v>8.66</v>
      </c>
      <c r="E150" s="32">
        <v>1</v>
      </c>
      <c r="F150" s="28">
        <v>1</v>
      </c>
      <c r="G150" s="28">
        <f>ROUND(B150*D150*E150*F150,2)</f>
        <v>1.3</v>
      </c>
      <c r="H150" s="216"/>
    </row>
    <row r="151" spans="1:8" x14ac:dyDescent="0.2">
      <c r="A151" s="131"/>
      <c r="B151" s="8"/>
      <c r="C151" s="29">
        <v>0.4</v>
      </c>
      <c r="D151" s="27">
        <v>8.66</v>
      </c>
      <c r="E151" s="32">
        <v>1</v>
      </c>
      <c r="F151" s="28">
        <v>2</v>
      </c>
      <c r="G151" s="28">
        <f>ROUND(C151*D151*E151*F151,2)</f>
        <v>6.93</v>
      </c>
      <c r="H151" s="216"/>
    </row>
    <row r="152" spans="1:8" x14ac:dyDescent="0.2">
      <c r="A152" s="131"/>
      <c r="B152" s="8"/>
      <c r="C152" s="29"/>
      <c r="D152" s="8"/>
      <c r="E152" s="451" t="s">
        <v>223</v>
      </c>
      <c r="F152" s="452"/>
      <c r="G152" s="35">
        <f>SUM(G142:G151)</f>
        <v>46.539999999999992</v>
      </c>
      <c r="H152" s="216"/>
    </row>
    <row r="153" spans="1:8" x14ac:dyDescent="0.2">
      <c r="A153" s="131"/>
      <c r="B153" s="8"/>
      <c r="C153" s="29" t="s">
        <v>229</v>
      </c>
      <c r="D153" s="8"/>
      <c r="E153" s="34"/>
      <c r="F153" s="145"/>
      <c r="G153" s="28"/>
      <c r="H153" s="216"/>
    </row>
    <row r="154" spans="1:8" x14ac:dyDescent="0.2">
      <c r="A154" s="131" t="s">
        <v>168</v>
      </c>
      <c r="B154" s="8" t="s">
        <v>169</v>
      </c>
      <c r="C154" s="10" t="s">
        <v>171</v>
      </c>
      <c r="D154" s="8" t="s">
        <v>216</v>
      </c>
      <c r="E154" s="14" t="s">
        <v>172</v>
      </c>
      <c r="F154" s="26" t="s">
        <v>214</v>
      </c>
      <c r="G154" s="26" t="s">
        <v>173</v>
      </c>
      <c r="H154" s="216"/>
    </row>
    <row r="155" spans="1:8" x14ac:dyDescent="0.2">
      <c r="A155" s="131" t="s">
        <v>230</v>
      </c>
      <c r="B155" s="8">
        <v>0.15</v>
      </c>
      <c r="C155" s="29"/>
      <c r="D155" s="27">
        <v>40.35</v>
      </c>
      <c r="E155" s="32">
        <v>2</v>
      </c>
      <c r="F155" s="28">
        <v>1</v>
      </c>
      <c r="G155" s="28">
        <f>ROUND(B155*D155*E155*F155,2)</f>
        <v>12.11</v>
      </c>
      <c r="H155" s="216"/>
    </row>
    <row r="156" spans="1:8" x14ac:dyDescent="0.2">
      <c r="A156" s="131"/>
      <c r="B156" s="8"/>
      <c r="C156" s="29">
        <v>0.4</v>
      </c>
      <c r="D156" s="27">
        <v>40.35</v>
      </c>
      <c r="E156" s="32">
        <v>2</v>
      </c>
      <c r="F156" s="28">
        <v>2</v>
      </c>
      <c r="G156" s="28">
        <f>ROUND(C156*D156*E156*F156,2)</f>
        <v>64.56</v>
      </c>
      <c r="H156" s="216"/>
    </row>
    <row r="157" spans="1:8" x14ac:dyDescent="0.2">
      <c r="A157" s="131" t="s">
        <v>231</v>
      </c>
      <c r="B157" s="8">
        <v>0.15</v>
      </c>
      <c r="C157" s="29"/>
      <c r="D157" s="27">
        <v>32</v>
      </c>
      <c r="E157" s="32">
        <v>1</v>
      </c>
      <c r="F157" s="28">
        <v>1</v>
      </c>
      <c r="G157" s="28">
        <f>ROUND(B157*D157*E157*F157,2)</f>
        <v>4.8</v>
      </c>
      <c r="H157" s="216"/>
    </row>
    <row r="158" spans="1:8" x14ac:dyDescent="0.2">
      <c r="A158" s="131"/>
      <c r="B158" s="8"/>
      <c r="C158" s="29">
        <v>0.4</v>
      </c>
      <c r="D158" s="27">
        <v>32</v>
      </c>
      <c r="E158" s="32">
        <v>1</v>
      </c>
      <c r="F158" s="28">
        <v>2</v>
      </c>
      <c r="G158" s="28">
        <f>ROUND(C158*D158*E158*F158,2)</f>
        <v>25.6</v>
      </c>
      <c r="H158" s="216"/>
    </row>
    <row r="159" spans="1:8" x14ac:dyDescent="0.2">
      <c r="A159" s="131" t="s">
        <v>521</v>
      </c>
      <c r="B159" s="8">
        <v>0.15</v>
      </c>
      <c r="C159" s="29"/>
      <c r="D159" s="27">
        <v>4.54</v>
      </c>
      <c r="E159" s="32">
        <v>2</v>
      </c>
      <c r="F159" s="28">
        <v>1</v>
      </c>
      <c r="G159" s="28">
        <f>ROUND(B159*D159*E159*F159,2)</f>
        <v>1.36</v>
      </c>
      <c r="H159" s="216"/>
    </row>
    <row r="160" spans="1:8" x14ac:dyDescent="0.2">
      <c r="A160" s="131"/>
      <c r="B160" s="8"/>
      <c r="C160" s="29">
        <v>0.4</v>
      </c>
      <c r="D160" s="27">
        <v>4.54</v>
      </c>
      <c r="E160" s="32">
        <v>2</v>
      </c>
      <c r="F160" s="28">
        <v>2</v>
      </c>
      <c r="G160" s="28">
        <f>ROUND(C160*D160*E160*F160,2)</f>
        <v>7.26</v>
      </c>
      <c r="H160" s="216"/>
    </row>
    <row r="161" spans="1:8" x14ac:dyDescent="0.2">
      <c r="A161" s="131" t="s">
        <v>232</v>
      </c>
      <c r="B161" s="8">
        <v>0.15</v>
      </c>
      <c r="C161" s="29"/>
      <c r="D161" s="27">
        <v>4.8899999999999997</v>
      </c>
      <c r="E161" s="32">
        <v>2</v>
      </c>
      <c r="F161" s="28">
        <v>1</v>
      </c>
      <c r="G161" s="28">
        <f>ROUND(B161*D161*E161*F161,2)</f>
        <v>1.47</v>
      </c>
      <c r="H161" s="216"/>
    </row>
    <row r="162" spans="1:8" x14ac:dyDescent="0.2">
      <c r="A162" s="131"/>
      <c r="B162" s="8"/>
      <c r="C162" s="29">
        <v>0.4</v>
      </c>
      <c r="D162" s="27">
        <v>4.8899999999999997</v>
      </c>
      <c r="E162" s="32">
        <v>2</v>
      </c>
      <c r="F162" s="28">
        <v>2</v>
      </c>
      <c r="G162" s="28">
        <f>ROUND(C162*D162*E162*F162,2)</f>
        <v>7.82</v>
      </c>
      <c r="H162" s="216"/>
    </row>
    <row r="163" spans="1:8" x14ac:dyDescent="0.2">
      <c r="A163" s="131" t="s">
        <v>181</v>
      </c>
      <c r="B163" s="8">
        <v>0.15</v>
      </c>
      <c r="C163" s="29"/>
      <c r="D163" s="27">
        <v>18.37</v>
      </c>
      <c r="E163" s="32">
        <v>1</v>
      </c>
      <c r="F163" s="28">
        <v>1</v>
      </c>
      <c r="G163" s="28">
        <f>ROUND(B163*D163*E163*F163,2)</f>
        <v>2.76</v>
      </c>
      <c r="H163" s="216"/>
    </row>
    <row r="164" spans="1:8" x14ac:dyDescent="0.2">
      <c r="A164" s="131"/>
      <c r="B164" s="8"/>
      <c r="C164" s="29">
        <v>0.4</v>
      </c>
      <c r="D164" s="27">
        <v>18.37</v>
      </c>
      <c r="E164" s="32">
        <v>1</v>
      </c>
      <c r="F164" s="28">
        <v>2</v>
      </c>
      <c r="G164" s="28">
        <f>ROUND(C164*D164*E164*F164,2)</f>
        <v>14.7</v>
      </c>
      <c r="H164" s="216"/>
    </row>
    <row r="165" spans="1:8" x14ac:dyDescent="0.2">
      <c r="A165" s="131"/>
      <c r="B165" s="8"/>
      <c r="C165" s="29"/>
      <c r="D165" s="8"/>
      <c r="E165" s="451" t="s">
        <v>223</v>
      </c>
      <c r="F165" s="452"/>
      <c r="G165" s="35">
        <f>SUM(G155:G164)</f>
        <v>142.44</v>
      </c>
      <c r="H165" s="216"/>
    </row>
    <row r="166" spans="1:8" x14ac:dyDescent="0.2">
      <c r="A166" s="131"/>
      <c r="B166" s="8"/>
      <c r="C166" s="29"/>
      <c r="D166" s="8"/>
      <c r="E166" s="451" t="s">
        <v>233</v>
      </c>
      <c r="F166" s="452"/>
      <c r="G166" s="35">
        <f>G140+G152+G165</f>
        <v>340.90999999999997</v>
      </c>
      <c r="H166" s="216"/>
    </row>
    <row r="167" spans="1:8" x14ac:dyDescent="0.2">
      <c r="A167" s="131"/>
      <c r="B167" s="8"/>
      <c r="C167" s="29"/>
      <c r="D167" s="8"/>
      <c r="E167" s="32"/>
      <c r="F167" s="28"/>
      <c r="G167" s="26"/>
      <c r="H167" s="216"/>
    </row>
    <row r="168" spans="1:8" ht="51" x14ac:dyDescent="0.2">
      <c r="A168" s="131" t="s">
        <v>2</v>
      </c>
      <c r="B168" s="8" t="s">
        <v>192</v>
      </c>
      <c r="C168" s="9" t="s">
        <v>193</v>
      </c>
      <c r="D168" s="8" t="s">
        <v>24</v>
      </c>
      <c r="E168" s="32">
        <v>184.89</v>
      </c>
      <c r="F168" s="438"/>
      <c r="G168" s="439"/>
      <c r="H168" s="440"/>
    </row>
    <row r="169" spans="1:8" x14ac:dyDescent="0.2">
      <c r="A169" s="131"/>
      <c r="B169" s="8"/>
      <c r="C169" s="9"/>
      <c r="D169" s="8"/>
      <c r="E169" s="32"/>
      <c r="F169" s="141"/>
      <c r="G169" s="142"/>
      <c r="H169" s="216"/>
    </row>
    <row r="170" spans="1:8" x14ac:dyDescent="0.2">
      <c r="A170" s="131"/>
      <c r="B170" s="8"/>
      <c r="C170" s="10" t="s">
        <v>241</v>
      </c>
      <c r="D170" s="8"/>
      <c r="E170" s="32"/>
      <c r="F170" s="141"/>
      <c r="G170" s="142"/>
      <c r="H170" s="216"/>
    </row>
    <row r="171" spans="1:8" x14ac:dyDescent="0.2">
      <c r="A171" s="131" t="s">
        <v>168</v>
      </c>
      <c r="B171" s="8" t="s">
        <v>169</v>
      </c>
      <c r="C171" s="10" t="s">
        <v>235</v>
      </c>
      <c r="D171" s="14" t="s">
        <v>172</v>
      </c>
      <c r="E171" s="14" t="s">
        <v>214</v>
      </c>
      <c r="F171" s="26" t="s">
        <v>171</v>
      </c>
      <c r="G171" s="26" t="s">
        <v>173</v>
      </c>
      <c r="H171" s="216"/>
    </row>
    <row r="172" spans="1:8" x14ac:dyDescent="0.2">
      <c r="A172" s="131" t="s">
        <v>242</v>
      </c>
      <c r="B172" s="8">
        <v>2.36</v>
      </c>
      <c r="C172" s="10">
        <v>3.83</v>
      </c>
      <c r="D172" s="8">
        <v>2</v>
      </c>
      <c r="E172" s="33" t="s">
        <v>243</v>
      </c>
      <c r="F172" s="28"/>
      <c r="G172" s="28">
        <f>B172*C172</f>
        <v>9.0388000000000002</v>
      </c>
      <c r="H172" s="216"/>
    </row>
    <row r="173" spans="1:8" x14ac:dyDescent="0.2">
      <c r="A173" s="131"/>
      <c r="B173" s="8">
        <v>10.61</v>
      </c>
      <c r="C173" s="10" t="s">
        <v>244</v>
      </c>
      <c r="D173" s="8">
        <v>2</v>
      </c>
      <c r="E173" s="32"/>
      <c r="F173" s="28">
        <v>0.1</v>
      </c>
      <c r="G173" s="28">
        <f>B173*D173*F173</f>
        <v>2.1219999999999999</v>
      </c>
      <c r="H173" s="216"/>
    </row>
    <row r="174" spans="1:8" x14ac:dyDescent="0.2">
      <c r="A174" s="131" t="s">
        <v>245</v>
      </c>
      <c r="B174" s="8">
        <v>2.98</v>
      </c>
      <c r="C174" s="10">
        <v>4.78</v>
      </c>
      <c r="D174" s="8">
        <v>1</v>
      </c>
      <c r="E174" s="32"/>
      <c r="F174" s="28"/>
      <c r="G174" s="28">
        <f>ROUND(B174*C174*D174,2)</f>
        <v>14.24</v>
      </c>
      <c r="H174" s="216"/>
    </row>
    <row r="175" spans="1:8" x14ac:dyDescent="0.2">
      <c r="A175" s="131"/>
      <c r="B175" s="8">
        <v>2.98</v>
      </c>
      <c r="C175" s="9"/>
      <c r="D175" s="8">
        <v>1</v>
      </c>
      <c r="E175" s="32">
        <v>2</v>
      </c>
      <c r="F175" s="28">
        <v>0.1</v>
      </c>
      <c r="G175" s="28">
        <f>ROUND(B175*D175*E175*F175,2)</f>
        <v>0.6</v>
      </c>
      <c r="H175" s="216"/>
    </row>
    <row r="176" spans="1:8" x14ac:dyDescent="0.2">
      <c r="A176" s="131"/>
      <c r="B176" s="8"/>
      <c r="C176" s="10">
        <v>4.78</v>
      </c>
      <c r="D176" s="8">
        <v>1</v>
      </c>
      <c r="E176" s="32">
        <v>2</v>
      </c>
      <c r="F176" s="28">
        <v>0.1</v>
      </c>
      <c r="G176" s="28">
        <f>ROUND(C176*D176*E176*F176,2)</f>
        <v>0.96</v>
      </c>
      <c r="H176" s="216"/>
    </row>
    <row r="177" spans="1:8" x14ac:dyDescent="0.2">
      <c r="A177" s="131" t="s">
        <v>246</v>
      </c>
      <c r="B177" s="8">
        <v>3.03</v>
      </c>
      <c r="C177" s="10">
        <v>3.83</v>
      </c>
      <c r="D177" s="8">
        <v>1</v>
      </c>
      <c r="E177" s="32"/>
      <c r="F177" s="28"/>
      <c r="G177" s="28">
        <f>ROUND(B177*C177*D177,2)</f>
        <v>11.6</v>
      </c>
      <c r="H177" s="216"/>
    </row>
    <row r="178" spans="1:8" x14ac:dyDescent="0.2">
      <c r="A178" s="131"/>
      <c r="B178" s="8">
        <v>3.03</v>
      </c>
      <c r="C178" s="9"/>
      <c r="D178" s="8">
        <v>1</v>
      </c>
      <c r="E178" s="32">
        <v>2</v>
      </c>
      <c r="F178" s="28">
        <v>0.1</v>
      </c>
      <c r="G178" s="28">
        <f>ROUND(B178*D178*E178*F178,2)</f>
        <v>0.61</v>
      </c>
      <c r="H178" s="216"/>
    </row>
    <row r="179" spans="1:8" x14ac:dyDescent="0.2">
      <c r="A179" s="131"/>
      <c r="B179" s="8"/>
      <c r="C179" s="10">
        <v>3.83</v>
      </c>
      <c r="D179" s="8">
        <v>1</v>
      </c>
      <c r="E179" s="32">
        <v>2</v>
      </c>
      <c r="F179" s="28">
        <v>0.1</v>
      </c>
      <c r="G179" s="28">
        <f>ROUND(C179*D179*E179*F179,2)</f>
        <v>0.77</v>
      </c>
      <c r="H179" s="216"/>
    </row>
    <row r="180" spans="1:8" x14ac:dyDescent="0.2">
      <c r="A180" s="131" t="s">
        <v>247</v>
      </c>
      <c r="B180" s="8">
        <v>2.96</v>
      </c>
      <c r="C180" s="10">
        <v>3.83</v>
      </c>
      <c r="D180" s="8">
        <v>1</v>
      </c>
      <c r="E180" s="32"/>
      <c r="F180" s="28"/>
      <c r="G180" s="28">
        <f>ROUND(B180*C180*D180,2)</f>
        <v>11.34</v>
      </c>
      <c r="H180" s="216"/>
    </row>
    <row r="181" spans="1:8" x14ac:dyDescent="0.2">
      <c r="A181" s="131"/>
      <c r="B181" s="8">
        <v>2.96</v>
      </c>
      <c r="C181" s="9"/>
      <c r="D181" s="8">
        <v>1</v>
      </c>
      <c r="E181" s="32">
        <v>2</v>
      </c>
      <c r="F181" s="28">
        <v>0.1</v>
      </c>
      <c r="G181" s="28">
        <f>ROUND(B181*D181*E181*F181,2)</f>
        <v>0.59</v>
      </c>
      <c r="H181" s="216"/>
    </row>
    <row r="182" spans="1:8" x14ac:dyDescent="0.2">
      <c r="A182" s="131"/>
      <c r="B182" s="8"/>
      <c r="C182" s="10">
        <v>3.83</v>
      </c>
      <c r="D182" s="8">
        <v>1</v>
      </c>
      <c r="E182" s="32">
        <v>2</v>
      </c>
      <c r="F182" s="28">
        <v>0.1</v>
      </c>
      <c r="G182" s="28">
        <f>ROUND(C182*D182*E182*F182,2)</f>
        <v>0.77</v>
      </c>
      <c r="H182" s="216"/>
    </row>
    <row r="183" spans="1:8" x14ac:dyDescent="0.2">
      <c r="A183" s="131"/>
      <c r="B183" s="8"/>
      <c r="C183" s="9"/>
      <c r="D183" s="8"/>
      <c r="E183" s="451" t="s">
        <v>223</v>
      </c>
      <c r="F183" s="452"/>
      <c r="G183" s="28">
        <f>SUM(G172:G182)</f>
        <v>52.640800000000006</v>
      </c>
      <c r="H183" s="216"/>
    </row>
    <row r="184" spans="1:8" x14ac:dyDescent="0.2">
      <c r="A184" s="131"/>
      <c r="B184" s="8"/>
      <c r="C184" s="9"/>
      <c r="D184" s="8"/>
      <c r="E184" s="32"/>
      <c r="F184" s="28"/>
      <c r="G184" s="26"/>
      <c r="H184" s="216"/>
    </row>
    <row r="185" spans="1:8" x14ac:dyDescent="0.2">
      <c r="A185" s="131"/>
      <c r="B185" s="8"/>
      <c r="C185" s="10" t="s">
        <v>240</v>
      </c>
      <c r="D185" s="8"/>
      <c r="E185" s="32"/>
      <c r="F185" s="26"/>
      <c r="G185" s="26"/>
      <c r="H185" s="216"/>
    </row>
    <row r="186" spans="1:8" x14ac:dyDescent="0.2">
      <c r="A186" s="131" t="s">
        <v>168</v>
      </c>
      <c r="B186" s="8" t="s">
        <v>169</v>
      </c>
      <c r="C186" s="10" t="s">
        <v>235</v>
      </c>
      <c r="D186" s="14" t="s">
        <v>172</v>
      </c>
      <c r="E186" s="14" t="s">
        <v>214</v>
      </c>
      <c r="F186" s="26" t="s">
        <v>171</v>
      </c>
      <c r="G186" s="26" t="s">
        <v>173</v>
      </c>
      <c r="H186" s="216"/>
    </row>
    <row r="187" spans="1:8" x14ac:dyDescent="0.2">
      <c r="A187" s="131" t="s">
        <v>234</v>
      </c>
      <c r="B187" s="27">
        <v>3.3</v>
      </c>
      <c r="C187" s="29">
        <v>4.5999999999999996</v>
      </c>
      <c r="D187" s="27">
        <v>2</v>
      </c>
      <c r="E187" s="32"/>
      <c r="F187" s="37"/>
      <c r="G187" s="28">
        <f>ROUND(B187*C187*D187,2)</f>
        <v>30.36</v>
      </c>
      <c r="H187" s="226"/>
    </row>
    <row r="188" spans="1:8" x14ac:dyDescent="0.2">
      <c r="A188" s="131"/>
      <c r="B188" s="27">
        <v>3.3</v>
      </c>
      <c r="C188" s="29"/>
      <c r="D188" s="27">
        <v>2</v>
      </c>
      <c r="E188" s="32">
        <v>2</v>
      </c>
      <c r="F188" s="28">
        <v>0.08</v>
      </c>
      <c r="G188" s="28">
        <f>ROUND(B188*D188*E188*F188,2)</f>
        <v>1.06</v>
      </c>
      <c r="H188" s="226"/>
    </row>
    <row r="189" spans="1:8" x14ac:dyDescent="0.2">
      <c r="A189" s="131"/>
      <c r="B189" s="27"/>
      <c r="C189" s="29">
        <v>4.5999999999999996</v>
      </c>
      <c r="D189" s="27">
        <v>2</v>
      </c>
      <c r="E189" s="32">
        <v>2</v>
      </c>
      <c r="F189" s="28">
        <v>0.08</v>
      </c>
      <c r="G189" s="28">
        <f>ROUND(C189*D189*E189*F189,2)</f>
        <v>1.47</v>
      </c>
      <c r="H189" s="226"/>
    </row>
    <row r="190" spans="1:8" x14ac:dyDescent="0.2">
      <c r="A190" s="131" t="s">
        <v>236</v>
      </c>
      <c r="B190" s="27">
        <v>3.3</v>
      </c>
      <c r="C190" s="29">
        <v>3.7</v>
      </c>
      <c r="D190" s="27">
        <v>2</v>
      </c>
      <c r="E190" s="32"/>
      <c r="F190" s="37"/>
      <c r="G190" s="28">
        <f>ROUND(B190*C190*D190,2)</f>
        <v>24.42</v>
      </c>
      <c r="H190" s="226"/>
    </row>
    <row r="191" spans="1:8" x14ac:dyDescent="0.2">
      <c r="A191" s="131"/>
      <c r="B191" s="27">
        <v>3.3</v>
      </c>
      <c r="C191" s="29"/>
      <c r="D191" s="27">
        <v>2</v>
      </c>
      <c r="E191" s="32">
        <v>2</v>
      </c>
      <c r="F191" s="28">
        <v>0.08</v>
      </c>
      <c r="G191" s="28">
        <f>ROUND(B191*D191*E191*F191,2)</f>
        <v>1.06</v>
      </c>
      <c r="H191" s="226"/>
    </row>
    <row r="192" spans="1:8" x14ac:dyDescent="0.2">
      <c r="A192" s="131"/>
      <c r="B192" s="27"/>
      <c r="C192" s="29">
        <v>3.7</v>
      </c>
      <c r="D192" s="27">
        <v>2</v>
      </c>
      <c r="E192" s="32">
        <v>2</v>
      </c>
      <c r="F192" s="28">
        <v>0.08</v>
      </c>
      <c r="G192" s="28">
        <f>ROUND(C192*D192*E192*F192,2)</f>
        <v>1.18</v>
      </c>
      <c r="H192" s="226"/>
    </row>
    <row r="193" spans="1:8" x14ac:dyDescent="0.2">
      <c r="A193" s="131" t="s">
        <v>237</v>
      </c>
      <c r="B193" s="27">
        <v>3.3</v>
      </c>
      <c r="C193" s="29">
        <v>4.4000000000000004</v>
      </c>
      <c r="D193" s="27">
        <v>1</v>
      </c>
      <c r="E193" s="32"/>
      <c r="F193" s="37"/>
      <c r="G193" s="28">
        <f>ROUND(B193*C193*D193,2)</f>
        <v>14.52</v>
      </c>
      <c r="H193" s="226"/>
    </row>
    <row r="194" spans="1:8" x14ac:dyDescent="0.2">
      <c r="A194" s="131"/>
      <c r="B194" s="27">
        <v>3.3</v>
      </c>
      <c r="C194" s="29"/>
      <c r="D194" s="27">
        <v>1</v>
      </c>
      <c r="E194" s="32">
        <v>2</v>
      </c>
      <c r="F194" s="28">
        <v>0.08</v>
      </c>
      <c r="G194" s="28">
        <f>ROUND(B194*D194*E194*F194,2)</f>
        <v>0.53</v>
      </c>
      <c r="H194" s="226"/>
    </row>
    <row r="195" spans="1:8" x14ac:dyDescent="0.2">
      <c r="A195" s="131"/>
      <c r="B195" s="27"/>
      <c r="C195" s="29">
        <v>4.4000000000000004</v>
      </c>
      <c r="D195" s="27">
        <v>1</v>
      </c>
      <c r="E195" s="32">
        <v>2</v>
      </c>
      <c r="F195" s="28">
        <v>0.08</v>
      </c>
      <c r="G195" s="28">
        <f>ROUND(C195*D195*E195*F195,2)</f>
        <v>0.7</v>
      </c>
      <c r="H195" s="226"/>
    </row>
    <row r="196" spans="1:8" x14ac:dyDescent="0.2">
      <c r="A196" s="131" t="s">
        <v>238</v>
      </c>
      <c r="B196" s="27">
        <v>3.1</v>
      </c>
      <c r="C196" s="29">
        <v>5.9</v>
      </c>
      <c r="D196" s="27">
        <v>1</v>
      </c>
      <c r="E196" s="32"/>
      <c r="F196" s="37"/>
      <c r="G196" s="28">
        <f>ROUND(B196*C196*D196,2)</f>
        <v>18.29</v>
      </c>
      <c r="H196" s="226"/>
    </row>
    <row r="197" spans="1:8" x14ac:dyDescent="0.2">
      <c r="A197" s="131"/>
      <c r="B197" s="27">
        <v>3.1</v>
      </c>
      <c r="C197" s="29"/>
      <c r="D197" s="27">
        <v>1</v>
      </c>
      <c r="E197" s="32">
        <v>2</v>
      </c>
      <c r="F197" s="28">
        <v>0.08</v>
      </c>
      <c r="G197" s="28">
        <f>ROUND(B197*D197*E197*F197,2)</f>
        <v>0.5</v>
      </c>
      <c r="H197" s="226"/>
    </row>
    <row r="198" spans="1:8" x14ac:dyDescent="0.2">
      <c r="A198" s="131"/>
      <c r="B198" s="27"/>
      <c r="C198" s="29">
        <v>5.9</v>
      </c>
      <c r="D198" s="27">
        <v>1</v>
      </c>
      <c r="E198" s="32">
        <v>2</v>
      </c>
      <c r="F198" s="28">
        <v>0.08</v>
      </c>
      <c r="G198" s="28">
        <f>ROUND(C198*D198*E198*F198,2)</f>
        <v>0.94</v>
      </c>
      <c r="H198" s="226"/>
    </row>
    <row r="199" spans="1:8" x14ac:dyDescent="0.2">
      <c r="A199" s="131" t="s">
        <v>239</v>
      </c>
      <c r="B199" s="27">
        <v>3.1</v>
      </c>
      <c r="C199" s="29">
        <v>4.6500000000000004</v>
      </c>
      <c r="D199" s="27">
        <v>2</v>
      </c>
      <c r="E199" s="32"/>
      <c r="F199" s="37"/>
      <c r="G199" s="28">
        <f>ROUND(B199*C199*D199,2)</f>
        <v>28.83</v>
      </c>
      <c r="H199" s="226"/>
    </row>
    <row r="200" spans="1:8" x14ac:dyDescent="0.2">
      <c r="A200" s="131"/>
      <c r="B200" s="27">
        <v>3.1</v>
      </c>
      <c r="C200" s="29">
        <v>1.8</v>
      </c>
      <c r="D200" s="27"/>
      <c r="E200" s="32"/>
      <c r="F200" s="28"/>
      <c r="G200" s="28">
        <f>ROUND(B200*C200,2)</f>
        <v>5.58</v>
      </c>
      <c r="H200" s="226"/>
    </row>
    <row r="201" spans="1:8" x14ac:dyDescent="0.2">
      <c r="A201" s="131"/>
      <c r="B201" s="27">
        <v>7.75</v>
      </c>
      <c r="C201" s="29">
        <v>6.4</v>
      </c>
      <c r="D201" s="27">
        <v>2</v>
      </c>
      <c r="E201" s="32">
        <v>3.42</v>
      </c>
      <c r="F201" s="28">
        <v>0.08</v>
      </c>
      <c r="G201" s="28">
        <f>(B201+C201+E201)*D201*F201</f>
        <v>2.8111999999999999</v>
      </c>
      <c r="H201" s="226"/>
    </row>
    <row r="202" spans="1:8" x14ac:dyDescent="0.2">
      <c r="A202" s="131"/>
      <c r="B202" s="27"/>
      <c r="C202" s="29"/>
      <c r="D202" s="27"/>
      <c r="E202" s="451" t="s">
        <v>223</v>
      </c>
      <c r="F202" s="452"/>
      <c r="G202" s="28">
        <f>SUM(G187:G201)</f>
        <v>132.25120000000001</v>
      </c>
      <c r="H202" s="226"/>
    </row>
    <row r="203" spans="1:8" x14ac:dyDescent="0.2">
      <c r="A203" s="131"/>
      <c r="B203" s="8"/>
      <c r="C203" s="9"/>
      <c r="D203" s="8"/>
      <c r="E203" s="451" t="s">
        <v>189</v>
      </c>
      <c r="F203" s="452"/>
      <c r="G203" s="38">
        <f>G183+G202</f>
        <v>184.89200000000002</v>
      </c>
      <c r="H203" s="226"/>
    </row>
    <row r="204" spans="1:8" x14ac:dyDescent="0.2">
      <c r="A204" s="131"/>
      <c r="B204" s="8"/>
      <c r="C204" s="9"/>
      <c r="D204" s="8"/>
      <c r="E204" s="32"/>
      <c r="F204" s="37"/>
      <c r="G204" s="37"/>
      <c r="H204" s="226"/>
    </row>
    <row r="205" spans="1:8" x14ac:dyDescent="0.2">
      <c r="A205" s="131"/>
      <c r="B205" s="8"/>
      <c r="C205" s="9"/>
      <c r="D205" s="8"/>
      <c r="E205" s="32"/>
      <c r="F205" s="36"/>
      <c r="G205" s="36"/>
      <c r="H205" s="227"/>
    </row>
    <row r="206" spans="1:8" ht="76.5" x14ac:dyDescent="0.2">
      <c r="A206" s="131" t="s">
        <v>64</v>
      </c>
      <c r="B206" s="8" t="s">
        <v>194</v>
      </c>
      <c r="C206" s="9" t="s">
        <v>195</v>
      </c>
      <c r="D206" s="8" t="s">
        <v>53</v>
      </c>
      <c r="E206" s="12">
        <v>873.65</v>
      </c>
      <c r="F206" s="464" t="s">
        <v>523</v>
      </c>
      <c r="G206" s="465"/>
      <c r="H206" s="466"/>
    </row>
    <row r="207" spans="1:8" ht="76.5" x14ac:dyDescent="0.2">
      <c r="A207" s="131" t="s">
        <v>65</v>
      </c>
      <c r="B207" s="8" t="s">
        <v>196</v>
      </c>
      <c r="C207" s="9" t="s">
        <v>197</v>
      </c>
      <c r="D207" s="8" t="s">
        <v>53</v>
      </c>
      <c r="E207" s="12">
        <v>1636.93</v>
      </c>
      <c r="F207" s="464" t="s">
        <v>522</v>
      </c>
      <c r="G207" s="465"/>
      <c r="H207" s="466"/>
    </row>
    <row r="208" spans="1:8" ht="76.5" x14ac:dyDescent="0.2">
      <c r="A208" s="131" t="s">
        <v>66</v>
      </c>
      <c r="B208" s="8" t="s">
        <v>207</v>
      </c>
      <c r="C208" s="9" t="s">
        <v>208</v>
      </c>
      <c r="D208" s="8" t="s">
        <v>53</v>
      </c>
      <c r="E208" s="12">
        <v>986.11</v>
      </c>
      <c r="F208" s="438" t="s">
        <v>524</v>
      </c>
      <c r="G208" s="439"/>
      <c r="H208" s="440"/>
    </row>
    <row r="209" spans="1:8" ht="63.75" x14ac:dyDescent="0.2">
      <c r="A209" s="131" t="s">
        <v>67</v>
      </c>
      <c r="B209" s="8" t="s">
        <v>198</v>
      </c>
      <c r="C209" s="9" t="s">
        <v>199</v>
      </c>
      <c r="D209" s="8" t="s">
        <v>53</v>
      </c>
      <c r="E209" s="12">
        <v>537.20000000000005</v>
      </c>
      <c r="F209" s="438" t="s">
        <v>525</v>
      </c>
      <c r="G209" s="439"/>
      <c r="H209" s="440"/>
    </row>
    <row r="210" spans="1:8" ht="51" x14ac:dyDescent="0.2">
      <c r="A210" s="131" t="s">
        <v>68</v>
      </c>
      <c r="B210" s="8" t="s">
        <v>69</v>
      </c>
      <c r="C210" s="9" t="s">
        <v>70</v>
      </c>
      <c r="D210" s="8" t="s">
        <v>46</v>
      </c>
      <c r="E210" s="12">
        <f>F262</f>
        <v>57.86</v>
      </c>
      <c r="F210" s="438"/>
      <c r="G210" s="439"/>
      <c r="H210" s="440"/>
    </row>
    <row r="211" spans="1:8" x14ac:dyDescent="0.2">
      <c r="A211" s="131"/>
      <c r="B211" s="8"/>
      <c r="C211" s="10" t="s">
        <v>248</v>
      </c>
      <c r="D211" s="8"/>
      <c r="E211" s="12"/>
      <c r="F211" s="141"/>
      <c r="G211" s="142"/>
      <c r="H211" s="216"/>
    </row>
    <row r="212" spans="1:8" x14ac:dyDescent="0.2">
      <c r="A212" s="131" t="s">
        <v>168</v>
      </c>
      <c r="B212" s="8" t="s">
        <v>169</v>
      </c>
      <c r="C212" s="10" t="s">
        <v>171</v>
      </c>
      <c r="D212" s="14" t="s">
        <v>216</v>
      </c>
      <c r="E212" s="14" t="s">
        <v>172</v>
      </c>
      <c r="F212" s="26" t="s">
        <v>173</v>
      </c>
      <c r="G212" s="26"/>
      <c r="H212" s="216"/>
    </row>
    <row r="213" spans="1:8" x14ac:dyDescent="0.2">
      <c r="A213" s="131" t="s">
        <v>516</v>
      </c>
      <c r="B213" s="8">
        <v>0.15</v>
      </c>
      <c r="C213" s="29">
        <v>0.4</v>
      </c>
      <c r="D213" s="27">
        <v>3.3</v>
      </c>
      <c r="E213" s="12">
        <v>5</v>
      </c>
      <c r="F213" s="28">
        <f t="shared" ref="F213:F221" si="2">ROUND(B213*C213*D213*E213,2)</f>
        <v>0.99</v>
      </c>
      <c r="G213" s="142"/>
      <c r="H213" s="216"/>
    </row>
    <row r="214" spans="1:8" x14ac:dyDescent="0.2">
      <c r="A214" s="225" t="s">
        <v>517</v>
      </c>
      <c r="B214" s="8">
        <v>0.15</v>
      </c>
      <c r="C214" s="29">
        <v>0.4</v>
      </c>
      <c r="D214" s="27">
        <v>8.31</v>
      </c>
      <c r="E214" s="12">
        <v>2</v>
      </c>
      <c r="F214" s="28">
        <f t="shared" si="2"/>
        <v>1</v>
      </c>
      <c r="G214" s="142"/>
      <c r="H214" s="216"/>
    </row>
    <row r="215" spans="1:8" x14ac:dyDescent="0.2">
      <c r="A215" s="131" t="s">
        <v>518</v>
      </c>
      <c r="B215" s="8">
        <v>0.15</v>
      </c>
      <c r="C215" s="29">
        <v>0.4</v>
      </c>
      <c r="D215" s="27">
        <v>5.73</v>
      </c>
      <c r="E215" s="12">
        <v>2</v>
      </c>
      <c r="F215" s="28">
        <f t="shared" si="2"/>
        <v>0.69</v>
      </c>
      <c r="G215" s="142"/>
      <c r="H215" s="216"/>
    </row>
    <row r="216" spans="1:8" x14ac:dyDescent="0.2">
      <c r="A216" s="131" t="s">
        <v>217</v>
      </c>
      <c r="B216" s="8">
        <v>0.15</v>
      </c>
      <c r="C216" s="29">
        <v>0.4</v>
      </c>
      <c r="D216" s="27">
        <v>20.399999999999999</v>
      </c>
      <c r="E216" s="12">
        <v>1</v>
      </c>
      <c r="F216" s="28">
        <f t="shared" si="2"/>
        <v>1.22</v>
      </c>
      <c r="G216" s="142"/>
      <c r="H216" s="216"/>
    </row>
    <row r="217" spans="1:8" x14ac:dyDescent="0.2">
      <c r="A217" s="131" t="s">
        <v>218</v>
      </c>
      <c r="B217" s="8">
        <v>0.15</v>
      </c>
      <c r="C217" s="29">
        <v>0.4</v>
      </c>
      <c r="D217" s="27">
        <v>32</v>
      </c>
      <c r="E217" s="12">
        <v>1</v>
      </c>
      <c r="F217" s="28">
        <f t="shared" si="2"/>
        <v>1.92</v>
      </c>
      <c r="G217" s="142"/>
      <c r="H217" s="216"/>
    </row>
    <row r="218" spans="1:8" x14ac:dyDescent="0.2">
      <c r="A218" s="131" t="s">
        <v>519</v>
      </c>
      <c r="B218" s="8">
        <v>0.15</v>
      </c>
      <c r="C218" s="29">
        <v>0.4</v>
      </c>
      <c r="D218" s="27">
        <v>10.08</v>
      </c>
      <c r="E218" s="12">
        <v>2</v>
      </c>
      <c r="F218" s="28">
        <f t="shared" si="2"/>
        <v>1.21</v>
      </c>
      <c r="G218" s="142"/>
      <c r="H218" s="216"/>
    </row>
    <row r="219" spans="1:8" x14ac:dyDescent="0.2">
      <c r="A219" s="131" t="s">
        <v>219</v>
      </c>
      <c r="B219" s="8">
        <v>0.15</v>
      </c>
      <c r="C219" s="29">
        <v>0.4</v>
      </c>
      <c r="D219" s="27">
        <v>18.37</v>
      </c>
      <c r="E219" s="12">
        <v>1</v>
      </c>
      <c r="F219" s="28">
        <f t="shared" si="2"/>
        <v>1.1000000000000001</v>
      </c>
      <c r="G219" s="142"/>
      <c r="H219" s="216"/>
    </row>
    <row r="220" spans="1:8" x14ac:dyDescent="0.2">
      <c r="A220" s="131" t="s">
        <v>220</v>
      </c>
      <c r="B220" s="8">
        <v>0.15</v>
      </c>
      <c r="C220" s="29">
        <v>0.4</v>
      </c>
      <c r="D220" s="27">
        <v>14.9</v>
      </c>
      <c r="E220" s="12">
        <v>1</v>
      </c>
      <c r="F220" s="28">
        <f t="shared" si="2"/>
        <v>0.89</v>
      </c>
      <c r="G220" s="142"/>
      <c r="H220" s="216"/>
    </row>
    <row r="221" spans="1:8" x14ac:dyDescent="0.2">
      <c r="A221" s="131" t="s">
        <v>520</v>
      </c>
      <c r="B221" s="8">
        <v>0.15</v>
      </c>
      <c r="C221" s="29">
        <v>0.4</v>
      </c>
      <c r="D221" s="27">
        <v>3.1</v>
      </c>
      <c r="E221" s="12">
        <v>2</v>
      </c>
      <c r="F221" s="28">
        <f t="shared" si="2"/>
        <v>0.37</v>
      </c>
      <c r="G221" s="142"/>
      <c r="H221" s="216"/>
    </row>
    <row r="222" spans="1:8" x14ac:dyDescent="0.2">
      <c r="A222" s="131"/>
      <c r="B222" s="8"/>
      <c r="C222" s="29"/>
      <c r="D222" s="441" t="s">
        <v>223</v>
      </c>
      <c r="E222" s="442"/>
      <c r="F222" s="28">
        <f>SUM(F213:F221)</f>
        <v>9.3899999999999988</v>
      </c>
      <c r="G222" s="142"/>
      <c r="H222" s="216"/>
    </row>
    <row r="223" spans="1:8" x14ac:dyDescent="0.2">
      <c r="A223" s="131"/>
      <c r="B223" s="8"/>
      <c r="C223" s="29" t="s">
        <v>249</v>
      </c>
      <c r="D223" s="27"/>
      <c r="E223" s="12"/>
      <c r="F223" s="28"/>
      <c r="G223" s="142"/>
      <c r="H223" s="216"/>
    </row>
    <row r="224" spans="1:8" x14ac:dyDescent="0.2">
      <c r="A224" s="131" t="s">
        <v>168</v>
      </c>
      <c r="B224" s="8" t="s">
        <v>169</v>
      </c>
      <c r="C224" s="10" t="s">
        <v>171</v>
      </c>
      <c r="D224" s="14" t="s">
        <v>216</v>
      </c>
      <c r="E224" s="14" t="s">
        <v>172</v>
      </c>
      <c r="F224" s="26" t="s">
        <v>173</v>
      </c>
      <c r="G224" s="142"/>
      <c r="H224" s="216"/>
    </row>
    <row r="225" spans="1:8" x14ac:dyDescent="0.2">
      <c r="A225" s="131" t="s">
        <v>224</v>
      </c>
      <c r="B225" s="8">
        <v>0.15</v>
      </c>
      <c r="C225" s="29">
        <v>0.4</v>
      </c>
      <c r="D225" s="27">
        <v>3.93</v>
      </c>
      <c r="E225" s="12">
        <v>3</v>
      </c>
      <c r="F225" s="28">
        <f>ROUND(B225*C225*D225*E225,2)</f>
        <v>0.71</v>
      </c>
      <c r="G225" s="142"/>
      <c r="H225" s="216"/>
    </row>
    <row r="226" spans="1:8" x14ac:dyDescent="0.2">
      <c r="A226" s="131" t="s">
        <v>225</v>
      </c>
      <c r="B226" s="8">
        <v>0.15</v>
      </c>
      <c r="C226" s="29">
        <v>0.4</v>
      </c>
      <c r="D226" s="27">
        <v>4.88</v>
      </c>
      <c r="E226" s="12">
        <v>1</v>
      </c>
      <c r="F226" s="28">
        <f>ROUND(B226*C226*D226*E226,2)</f>
        <v>0.28999999999999998</v>
      </c>
      <c r="G226" s="142"/>
      <c r="H226" s="216"/>
    </row>
    <row r="227" spans="1:8" x14ac:dyDescent="0.2">
      <c r="A227" s="131" t="s">
        <v>226</v>
      </c>
      <c r="B227" s="27">
        <v>0.1</v>
      </c>
      <c r="C227" s="29">
        <v>0.4</v>
      </c>
      <c r="D227" s="27">
        <v>12.31</v>
      </c>
      <c r="E227" s="12">
        <v>1</v>
      </c>
      <c r="F227" s="28">
        <f>ROUND(B227*C227*D227*E227,2)</f>
        <v>0.49</v>
      </c>
      <c r="G227" s="142"/>
      <c r="H227" s="216"/>
    </row>
    <row r="228" spans="1:8" x14ac:dyDescent="0.2">
      <c r="A228" s="131" t="s">
        <v>227</v>
      </c>
      <c r="B228" s="8">
        <v>0.15</v>
      </c>
      <c r="C228" s="29">
        <v>0.4</v>
      </c>
      <c r="D228" s="27">
        <v>12</v>
      </c>
      <c r="E228" s="12">
        <v>1</v>
      </c>
      <c r="F228" s="28">
        <f>ROUND(B228*C228*D228*E228,2)</f>
        <v>0.72</v>
      </c>
      <c r="G228" s="142"/>
      <c r="H228" s="216"/>
    </row>
    <row r="229" spans="1:8" x14ac:dyDescent="0.2">
      <c r="A229" s="131" t="s">
        <v>228</v>
      </c>
      <c r="B229" s="8">
        <v>0.15</v>
      </c>
      <c r="C229" s="29">
        <v>0.4</v>
      </c>
      <c r="D229" s="27">
        <v>8.66</v>
      </c>
      <c r="E229" s="12">
        <v>1</v>
      </c>
      <c r="F229" s="28">
        <f>ROUND(B229*C229*D229*E229,2)</f>
        <v>0.52</v>
      </c>
      <c r="G229" s="142"/>
      <c r="H229" s="216"/>
    </row>
    <row r="230" spans="1:8" x14ac:dyDescent="0.2">
      <c r="A230" s="131"/>
      <c r="B230" s="8"/>
      <c r="C230" s="29"/>
      <c r="D230" s="441" t="s">
        <v>223</v>
      </c>
      <c r="E230" s="442"/>
      <c r="F230" s="28">
        <f>SUM(F225:F229)</f>
        <v>2.73</v>
      </c>
      <c r="G230" s="142"/>
      <c r="H230" s="216"/>
    </row>
    <row r="231" spans="1:8" x14ac:dyDescent="0.2">
      <c r="A231" s="131"/>
      <c r="B231" s="8"/>
      <c r="C231" s="29" t="s">
        <v>250</v>
      </c>
      <c r="D231" s="27"/>
      <c r="E231" s="12"/>
      <c r="F231" s="28"/>
      <c r="G231" s="142"/>
      <c r="H231" s="216"/>
    </row>
    <row r="232" spans="1:8" x14ac:dyDescent="0.2">
      <c r="A232" s="131" t="s">
        <v>168</v>
      </c>
      <c r="B232" s="8" t="s">
        <v>169</v>
      </c>
      <c r="C232" s="10" t="s">
        <v>171</v>
      </c>
      <c r="D232" s="14" t="s">
        <v>216</v>
      </c>
      <c r="E232" s="14" t="s">
        <v>172</v>
      </c>
      <c r="F232" s="26" t="s">
        <v>173</v>
      </c>
      <c r="G232" s="142"/>
      <c r="H232" s="216"/>
    </row>
    <row r="233" spans="1:8" x14ac:dyDescent="0.2">
      <c r="A233" s="131" t="s">
        <v>230</v>
      </c>
      <c r="B233" s="8">
        <v>0.15</v>
      </c>
      <c r="C233" s="29">
        <v>0.4</v>
      </c>
      <c r="D233" s="27">
        <v>40.35</v>
      </c>
      <c r="E233" s="12">
        <v>2</v>
      </c>
      <c r="F233" s="28">
        <f>ROUND(B233*C233*D233*E233,2)</f>
        <v>4.84</v>
      </c>
      <c r="G233" s="142"/>
      <c r="H233" s="216"/>
    </row>
    <row r="234" spans="1:8" x14ac:dyDescent="0.2">
      <c r="A234" s="131" t="s">
        <v>231</v>
      </c>
      <c r="B234" s="8">
        <v>0.15</v>
      </c>
      <c r="C234" s="29">
        <v>0.4</v>
      </c>
      <c r="D234" s="27">
        <v>32</v>
      </c>
      <c r="E234" s="12">
        <v>1</v>
      </c>
      <c r="F234" s="28">
        <f>ROUND(B234*C234*D234*E234,2)</f>
        <v>1.92</v>
      </c>
      <c r="G234" s="142"/>
      <c r="H234" s="216"/>
    </row>
    <row r="235" spans="1:8" x14ac:dyDescent="0.2">
      <c r="A235" s="131" t="s">
        <v>521</v>
      </c>
      <c r="B235" s="8">
        <v>0.15</v>
      </c>
      <c r="C235" s="29">
        <v>0.4</v>
      </c>
      <c r="D235" s="27">
        <v>4.54</v>
      </c>
      <c r="E235" s="12">
        <v>2</v>
      </c>
      <c r="F235" s="28">
        <f>ROUND(B235*C235*D235*E235,2)</f>
        <v>0.54</v>
      </c>
      <c r="G235" s="142"/>
      <c r="H235" s="216"/>
    </row>
    <row r="236" spans="1:8" x14ac:dyDescent="0.2">
      <c r="A236" s="131" t="s">
        <v>232</v>
      </c>
      <c r="B236" s="8">
        <v>0.15</v>
      </c>
      <c r="C236" s="29">
        <v>0.4</v>
      </c>
      <c r="D236" s="27">
        <v>4.8899999999999997</v>
      </c>
      <c r="E236" s="12">
        <v>2</v>
      </c>
      <c r="F236" s="28">
        <f>ROUND(B236*C236*D236*E236,2)</f>
        <v>0.59</v>
      </c>
      <c r="G236" s="142"/>
      <c r="H236" s="216"/>
    </row>
    <row r="237" spans="1:8" x14ac:dyDescent="0.2">
      <c r="A237" s="131" t="s">
        <v>181</v>
      </c>
      <c r="B237" s="8">
        <v>0.15</v>
      </c>
      <c r="C237" s="29">
        <v>0.4</v>
      </c>
      <c r="D237" s="27">
        <v>18.37</v>
      </c>
      <c r="E237" s="12">
        <v>1</v>
      </c>
      <c r="F237" s="28">
        <f>ROUND(B237*C237*D237*E237,2)</f>
        <v>1.1000000000000001</v>
      </c>
      <c r="G237" s="142"/>
      <c r="H237" s="216"/>
    </row>
    <row r="238" spans="1:8" x14ac:dyDescent="0.2">
      <c r="A238" s="131"/>
      <c r="B238" s="8"/>
      <c r="C238" s="9"/>
      <c r="D238" s="441" t="s">
        <v>223</v>
      </c>
      <c r="E238" s="442"/>
      <c r="F238" s="28">
        <f>SUM(F233:F237)</f>
        <v>8.99</v>
      </c>
      <c r="G238" s="142"/>
      <c r="H238" s="216"/>
    </row>
    <row r="239" spans="1:8" x14ac:dyDescent="0.2">
      <c r="A239" s="131"/>
      <c r="B239" s="8"/>
      <c r="C239" s="29" t="s">
        <v>251</v>
      </c>
      <c r="D239" s="27"/>
      <c r="E239" s="12"/>
      <c r="F239" s="28"/>
      <c r="G239" s="142"/>
      <c r="H239" s="216"/>
    </row>
    <row r="240" spans="1:8" x14ac:dyDescent="0.2">
      <c r="A240" s="131" t="s">
        <v>168</v>
      </c>
      <c r="B240" s="8" t="s">
        <v>169</v>
      </c>
      <c r="C240" s="10" t="s">
        <v>170</v>
      </c>
      <c r="D240" s="14" t="s">
        <v>171</v>
      </c>
      <c r="E240" s="14" t="s">
        <v>172</v>
      </c>
      <c r="F240" s="26" t="s">
        <v>173</v>
      </c>
      <c r="G240" s="142"/>
      <c r="H240" s="216"/>
    </row>
    <row r="241" spans="1:8" x14ac:dyDescent="0.2">
      <c r="A241" s="131" t="s">
        <v>234</v>
      </c>
      <c r="B241" s="27">
        <v>3.3</v>
      </c>
      <c r="C241" s="29">
        <v>4.5999999999999996</v>
      </c>
      <c r="D241" s="40">
        <v>0.08</v>
      </c>
      <c r="E241" s="12">
        <v>2</v>
      </c>
      <c r="F241" s="28">
        <f>ROUND(B241*C241*D241*E241,2)</f>
        <v>2.4300000000000002</v>
      </c>
      <c r="G241" s="142"/>
      <c r="H241" s="216"/>
    </row>
    <row r="242" spans="1:8" x14ac:dyDescent="0.2">
      <c r="A242" s="131" t="s">
        <v>236</v>
      </c>
      <c r="B242" s="27">
        <v>3.3</v>
      </c>
      <c r="C242" s="29">
        <v>3.7</v>
      </c>
      <c r="D242" s="40">
        <v>0.08</v>
      </c>
      <c r="E242" s="12">
        <v>2</v>
      </c>
      <c r="F242" s="28">
        <f>ROUND(B242*C242*D242*E242,2)</f>
        <v>1.95</v>
      </c>
      <c r="G242" s="142"/>
      <c r="H242" s="216"/>
    </row>
    <row r="243" spans="1:8" x14ac:dyDescent="0.2">
      <c r="A243" s="131" t="s">
        <v>237</v>
      </c>
      <c r="B243" s="27">
        <v>3.3</v>
      </c>
      <c r="C243" s="29">
        <v>4.4000000000000004</v>
      </c>
      <c r="D243" s="40">
        <v>0.08</v>
      </c>
      <c r="E243" s="12">
        <v>1</v>
      </c>
      <c r="F243" s="28">
        <f>ROUND(B243*C243*D243*E243,2)</f>
        <v>1.1599999999999999</v>
      </c>
      <c r="G243" s="142"/>
      <c r="H243" s="216"/>
    </row>
    <row r="244" spans="1:8" x14ac:dyDescent="0.2">
      <c r="A244" s="131" t="s">
        <v>238</v>
      </c>
      <c r="B244" s="27">
        <v>3.1</v>
      </c>
      <c r="C244" s="29">
        <v>5.9</v>
      </c>
      <c r="D244" s="40">
        <v>0.08</v>
      </c>
      <c r="E244" s="12">
        <v>1</v>
      </c>
      <c r="F244" s="28">
        <f>ROUND(B244*C244*D244*E244,2)</f>
        <v>1.46</v>
      </c>
      <c r="G244" s="142"/>
      <c r="H244" s="216"/>
    </row>
    <row r="245" spans="1:8" x14ac:dyDescent="0.2">
      <c r="A245" s="131" t="s">
        <v>239</v>
      </c>
      <c r="B245" s="27">
        <v>3.1</v>
      </c>
      <c r="C245" s="29">
        <v>4.6500000000000004</v>
      </c>
      <c r="D245" s="40">
        <v>0.08</v>
      </c>
      <c r="E245" s="12">
        <v>2</v>
      </c>
      <c r="F245" s="28">
        <f>ROUND(B245*C245*D245*E245,2)</f>
        <v>2.31</v>
      </c>
      <c r="G245" s="142"/>
      <c r="H245" s="216"/>
    </row>
    <row r="246" spans="1:8" x14ac:dyDescent="0.2">
      <c r="A246" s="131" t="s">
        <v>252</v>
      </c>
      <c r="B246" s="27">
        <v>3.1</v>
      </c>
      <c r="C246" s="29">
        <v>1.75</v>
      </c>
      <c r="D246" s="40">
        <v>0.08</v>
      </c>
      <c r="E246" s="12">
        <v>2</v>
      </c>
      <c r="F246" s="28">
        <f>ROUND(B246*C246*D246,2)</f>
        <v>0.43</v>
      </c>
      <c r="G246" s="142"/>
      <c r="H246" s="216"/>
    </row>
    <row r="247" spans="1:8" x14ac:dyDescent="0.2">
      <c r="A247" s="131"/>
      <c r="B247" s="27"/>
      <c r="C247" s="39"/>
      <c r="D247" s="441" t="s">
        <v>223</v>
      </c>
      <c r="E247" s="442"/>
      <c r="F247" s="28">
        <f>SUM(F241:F246)</f>
        <v>9.74</v>
      </c>
      <c r="G247" s="142"/>
      <c r="H247" s="216"/>
    </row>
    <row r="248" spans="1:8" x14ac:dyDescent="0.2">
      <c r="A248" s="131"/>
      <c r="B248" s="8"/>
      <c r="C248" s="29" t="s">
        <v>253</v>
      </c>
      <c r="D248" s="27"/>
      <c r="E248" s="12"/>
      <c r="F248" s="28"/>
      <c r="G248" s="142"/>
      <c r="H248" s="216"/>
    </row>
    <row r="249" spans="1:8" x14ac:dyDescent="0.2">
      <c r="A249" s="131" t="s">
        <v>168</v>
      </c>
      <c r="B249" s="8" t="s">
        <v>169</v>
      </c>
      <c r="C249" s="10" t="s">
        <v>170</v>
      </c>
      <c r="D249" s="14" t="s">
        <v>171</v>
      </c>
      <c r="E249" s="14" t="s">
        <v>172</v>
      </c>
      <c r="F249" s="26" t="s">
        <v>173</v>
      </c>
      <c r="G249" s="142"/>
      <c r="H249" s="216"/>
    </row>
    <row r="250" spans="1:8" x14ac:dyDescent="0.2">
      <c r="A250" s="131" t="s">
        <v>245</v>
      </c>
      <c r="B250" s="27">
        <v>2.98</v>
      </c>
      <c r="C250" s="29">
        <v>4.78</v>
      </c>
      <c r="D250" s="40">
        <v>0.1</v>
      </c>
      <c r="E250" s="12">
        <v>1</v>
      </c>
      <c r="F250" s="28">
        <f>ROUND(B250*C250*D250*E250,2)</f>
        <v>1.42</v>
      </c>
      <c r="G250" s="142"/>
      <c r="H250" s="216"/>
    </row>
    <row r="251" spans="1:8" x14ac:dyDescent="0.2">
      <c r="A251" s="131" t="s">
        <v>246</v>
      </c>
      <c r="B251" s="27">
        <v>3.03</v>
      </c>
      <c r="C251" s="29">
        <v>3.83</v>
      </c>
      <c r="D251" s="40">
        <v>0.1</v>
      </c>
      <c r="E251" s="12">
        <v>1</v>
      </c>
      <c r="F251" s="28">
        <f>ROUND(B251*C251*D251*E251,2)</f>
        <v>1.1599999999999999</v>
      </c>
      <c r="G251" s="142"/>
      <c r="H251" s="216"/>
    </row>
    <row r="252" spans="1:8" x14ac:dyDescent="0.2">
      <c r="A252" s="131" t="s">
        <v>247</v>
      </c>
      <c r="B252" s="27">
        <v>2.96</v>
      </c>
      <c r="C252" s="29">
        <v>3.83</v>
      </c>
      <c r="D252" s="40">
        <v>0.1</v>
      </c>
      <c r="E252" s="12">
        <v>1</v>
      </c>
      <c r="F252" s="28">
        <f>ROUND(B252*C252*D252*E252,2)</f>
        <v>1.1299999999999999</v>
      </c>
      <c r="G252" s="142"/>
      <c r="H252" s="216"/>
    </row>
    <row r="253" spans="1:8" x14ac:dyDescent="0.2">
      <c r="A253" s="131" t="s">
        <v>254</v>
      </c>
      <c r="B253" s="27">
        <v>2.36</v>
      </c>
      <c r="C253" s="29">
        <v>3.83</v>
      </c>
      <c r="D253" s="40">
        <v>0.1</v>
      </c>
      <c r="E253" s="12">
        <v>2</v>
      </c>
      <c r="F253" s="28">
        <f>ROUND(B253*C253*D253,2)</f>
        <v>0.9</v>
      </c>
      <c r="G253" s="142"/>
      <c r="H253" s="216"/>
    </row>
    <row r="254" spans="1:8" x14ac:dyDescent="0.2">
      <c r="A254" s="131"/>
      <c r="B254" s="27"/>
      <c r="C254" s="29"/>
      <c r="D254" s="441" t="s">
        <v>223</v>
      </c>
      <c r="E254" s="442"/>
      <c r="F254" s="28">
        <f>SUM(F250:F253)</f>
        <v>4.6100000000000003</v>
      </c>
      <c r="G254" s="142"/>
      <c r="H254" s="216"/>
    </row>
    <row r="255" spans="1:8" x14ac:dyDescent="0.2">
      <c r="A255" s="131"/>
      <c r="B255" s="8"/>
      <c r="C255" s="29" t="s">
        <v>255</v>
      </c>
      <c r="D255" s="27"/>
      <c r="E255" s="12"/>
      <c r="F255" s="28"/>
      <c r="G255" s="142"/>
      <c r="H255" s="216"/>
    </row>
    <row r="256" spans="1:8" x14ac:dyDescent="0.2">
      <c r="A256" s="131" t="s">
        <v>168</v>
      </c>
      <c r="B256" s="8" t="s">
        <v>169</v>
      </c>
      <c r="C256" s="10" t="s">
        <v>170</v>
      </c>
      <c r="D256" s="14" t="s">
        <v>171</v>
      </c>
      <c r="E256" s="14" t="s">
        <v>172</v>
      </c>
      <c r="F256" s="26" t="s">
        <v>173</v>
      </c>
      <c r="G256" s="142"/>
      <c r="H256" s="216"/>
    </row>
    <row r="257" spans="1:8" ht="25.5" x14ac:dyDescent="0.2">
      <c r="A257" s="224" t="s">
        <v>513</v>
      </c>
      <c r="B257" s="8">
        <v>0.15</v>
      </c>
      <c r="C257" s="29">
        <v>0.4</v>
      </c>
      <c r="D257" s="40">
        <v>1.5</v>
      </c>
      <c r="E257" s="12">
        <v>8</v>
      </c>
      <c r="F257" s="28">
        <f>ROUND(B257*C257*D257*E257,2)</f>
        <v>0.72</v>
      </c>
      <c r="G257" s="142"/>
      <c r="H257" s="216"/>
    </row>
    <row r="258" spans="1:8" ht="38.25" x14ac:dyDescent="0.2">
      <c r="A258" s="224" t="s">
        <v>514</v>
      </c>
      <c r="B258" s="8">
        <v>0.15</v>
      </c>
      <c r="C258" s="29">
        <v>0.4</v>
      </c>
      <c r="D258" s="40">
        <v>3.6</v>
      </c>
      <c r="E258" s="12">
        <v>10</v>
      </c>
      <c r="F258" s="28">
        <f>ROUND(B258*C258*D258*E258,2)</f>
        <v>2.16</v>
      </c>
      <c r="G258" s="142"/>
      <c r="H258" s="216"/>
    </row>
    <row r="259" spans="1:8" ht="51" x14ac:dyDescent="0.2">
      <c r="A259" s="224" t="s">
        <v>515</v>
      </c>
      <c r="B259" s="8">
        <v>0.15</v>
      </c>
      <c r="C259" s="29">
        <v>0.4</v>
      </c>
      <c r="D259" s="40">
        <v>8</v>
      </c>
      <c r="E259" s="12">
        <v>14</v>
      </c>
      <c r="F259" s="28">
        <f>ROUND(B259*C259*D259*E259,2)</f>
        <v>6.72</v>
      </c>
      <c r="G259" s="142"/>
      <c r="H259" s="216"/>
    </row>
    <row r="260" spans="1:8" x14ac:dyDescent="0.2">
      <c r="A260" s="131" t="s">
        <v>215</v>
      </c>
      <c r="B260" s="27">
        <v>0.2</v>
      </c>
      <c r="C260" s="29">
        <v>0.5</v>
      </c>
      <c r="D260" s="40">
        <v>8</v>
      </c>
      <c r="E260" s="12">
        <v>16</v>
      </c>
      <c r="F260" s="28">
        <f>ROUND(B260*C260*D260*E260,2)</f>
        <v>12.8</v>
      </c>
      <c r="G260" s="142"/>
      <c r="H260" s="216"/>
    </row>
    <row r="261" spans="1:8" x14ac:dyDescent="0.2">
      <c r="A261" s="131"/>
      <c r="B261" s="8"/>
      <c r="C261" s="9"/>
      <c r="D261" s="441" t="s">
        <v>223</v>
      </c>
      <c r="E261" s="442"/>
      <c r="F261" s="28">
        <f>SUM(F257:F260)</f>
        <v>22.4</v>
      </c>
      <c r="G261" s="142"/>
      <c r="H261" s="216"/>
    </row>
    <row r="262" spans="1:8" x14ac:dyDescent="0.2">
      <c r="A262" s="131"/>
      <c r="B262" s="8"/>
      <c r="C262" s="9"/>
      <c r="D262" s="435" t="s">
        <v>256</v>
      </c>
      <c r="E262" s="436"/>
      <c r="F262" s="35">
        <f>F222+F230+F238+F247+F254+F261</f>
        <v>57.86</v>
      </c>
      <c r="G262" s="142"/>
      <c r="H262" s="216"/>
    </row>
    <row r="263" spans="1:8" x14ac:dyDescent="0.2">
      <c r="A263" s="416"/>
      <c r="B263" s="417"/>
      <c r="C263" s="417"/>
      <c r="D263" s="417"/>
      <c r="E263" s="417"/>
      <c r="F263" s="417"/>
      <c r="G263" s="417"/>
      <c r="H263" s="437"/>
    </row>
    <row r="264" spans="1:8" ht="38.25" x14ac:dyDescent="0.2">
      <c r="A264" s="131" t="s">
        <v>73</v>
      </c>
      <c r="B264" s="8" t="s">
        <v>71</v>
      </c>
      <c r="C264" s="9" t="s">
        <v>72</v>
      </c>
      <c r="D264" s="8" t="s">
        <v>46</v>
      </c>
      <c r="E264" s="13">
        <f>F316</f>
        <v>57.86</v>
      </c>
      <c r="F264" s="438"/>
      <c r="G264" s="439"/>
      <c r="H264" s="440"/>
    </row>
    <row r="265" spans="1:8" x14ac:dyDescent="0.2">
      <c r="A265" s="131"/>
      <c r="B265" s="8"/>
      <c r="C265" s="10" t="s">
        <v>248</v>
      </c>
      <c r="D265" s="8"/>
      <c r="E265" s="12"/>
      <c r="F265" s="141"/>
      <c r="G265" s="142"/>
      <c r="H265" s="216"/>
    </row>
    <row r="266" spans="1:8" x14ac:dyDescent="0.2">
      <c r="A266" s="131" t="s">
        <v>168</v>
      </c>
      <c r="B266" s="8" t="s">
        <v>169</v>
      </c>
      <c r="C266" s="10" t="s">
        <v>171</v>
      </c>
      <c r="D266" s="14" t="s">
        <v>216</v>
      </c>
      <c r="E266" s="14" t="s">
        <v>172</v>
      </c>
      <c r="F266" s="26" t="s">
        <v>173</v>
      </c>
      <c r="G266" s="142"/>
      <c r="H266" s="216"/>
    </row>
    <row r="267" spans="1:8" x14ac:dyDescent="0.2">
      <c r="A267" s="131" t="s">
        <v>516</v>
      </c>
      <c r="B267" s="8">
        <v>0.15</v>
      </c>
      <c r="C267" s="29">
        <v>0.4</v>
      </c>
      <c r="D267" s="27">
        <v>3.3</v>
      </c>
      <c r="E267" s="12">
        <v>5</v>
      </c>
      <c r="F267" s="28">
        <f t="shared" ref="F267:F275" si="3">ROUND(B267*C267*D267*E267,2)</f>
        <v>0.99</v>
      </c>
      <c r="G267" s="142"/>
      <c r="H267" s="216"/>
    </row>
    <row r="268" spans="1:8" x14ac:dyDescent="0.2">
      <c r="A268" s="225" t="s">
        <v>517</v>
      </c>
      <c r="B268" s="8">
        <v>0.15</v>
      </c>
      <c r="C268" s="29">
        <v>0.4</v>
      </c>
      <c r="D268" s="27">
        <v>8.31</v>
      </c>
      <c r="E268" s="12">
        <v>2</v>
      </c>
      <c r="F268" s="28">
        <f t="shared" si="3"/>
        <v>1</v>
      </c>
      <c r="G268" s="142"/>
      <c r="H268" s="216"/>
    </row>
    <row r="269" spans="1:8" x14ac:dyDescent="0.2">
      <c r="A269" s="131" t="s">
        <v>518</v>
      </c>
      <c r="B269" s="8">
        <v>0.15</v>
      </c>
      <c r="C269" s="29">
        <v>0.4</v>
      </c>
      <c r="D269" s="27">
        <v>5.73</v>
      </c>
      <c r="E269" s="12">
        <v>2</v>
      </c>
      <c r="F269" s="28">
        <f t="shared" si="3"/>
        <v>0.69</v>
      </c>
      <c r="G269" s="142"/>
      <c r="H269" s="216"/>
    </row>
    <row r="270" spans="1:8" x14ac:dyDescent="0.2">
      <c r="A270" s="131" t="s">
        <v>217</v>
      </c>
      <c r="B270" s="8">
        <v>0.15</v>
      </c>
      <c r="C270" s="29">
        <v>0.4</v>
      </c>
      <c r="D270" s="27">
        <v>20.399999999999999</v>
      </c>
      <c r="E270" s="12">
        <v>1</v>
      </c>
      <c r="F270" s="28">
        <f t="shared" si="3"/>
        <v>1.22</v>
      </c>
      <c r="G270" s="142"/>
      <c r="H270" s="216"/>
    </row>
    <row r="271" spans="1:8" x14ac:dyDescent="0.2">
      <c r="A271" s="131" t="s">
        <v>218</v>
      </c>
      <c r="B271" s="8">
        <v>0.15</v>
      </c>
      <c r="C271" s="29">
        <v>0.4</v>
      </c>
      <c r="D271" s="27">
        <v>32</v>
      </c>
      <c r="E271" s="12">
        <v>1</v>
      </c>
      <c r="F271" s="28">
        <f t="shared" si="3"/>
        <v>1.92</v>
      </c>
      <c r="G271" s="142"/>
      <c r="H271" s="216"/>
    </row>
    <row r="272" spans="1:8" x14ac:dyDescent="0.2">
      <c r="A272" s="131" t="s">
        <v>519</v>
      </c>
      <c r="B272" s="8">
        <v>0.15</v>
      </c>
      <c r="C272" s="29">
        <v>0.4</v>
      </c>
      <c r="D272" s="27">
        <v>10.08</v>
      </c>
      <c r="E272" s="12">
        <v>2</v>
      </c>
      <c r="F272" s="28">
        <f t="shared" si="3"/>
        <v>1.21</v>
      </c>
      <c r="G272" s="142"/>
      <c r="H272" s="216"/>
    </row>
    <row r="273" spans="1:8" x14ac:dyDescent="0.2">
      <c r="A273" s="131" t="s">
        <v>219</v>
      </c>
      <c r="B273" s="8">
        <v>0.15</v>
      </c>
      <c r="C273" s="29">
        <v>0.4</v>
      </c>
      <c r="D273" s="27">
        <v>18.37</v>
      </c>
      <c r="E273" s="12">
        <v>1</v>
      </c>
      <c r="F273" s="28">
        <f t="shared" si="3"/>
        <v>1.1000000000000001</v>
      </c>
      <c r="G273" s="142"/>
      <c r="H273" s="216"/>
    </row>
    <row r="274" spans="1:8" x14ac:dyDescent="0.2">
      <c r="A274" s="131" t="s">
        <v>220</v>
      </c>
      <c r="B274" s="8">
        <v>0.15</v>
      </c>
      <c r="C274" s="29">
        <v>0.4</v>
      </c>
      <c r="D274" s="27">
        <v>14.9</v>
      </c>
      <c r="E274" s="12">
        <v>1</v>
      </c>
      <c r="F274" s="28">
        <f t="shared" si="3"/>
        <v>0.89</v>
      </c>
      <c r="G274" s="142"/>
      <c r="H274" s="216"/>
    </row>
    <row r="275" spans="1:8" x14ac:dyDescent="0.2">
      <c r="A275" s="131" t="s">
        <v>520</v>
      </c>
      <c r="B275" s="8">
        <v>0.15</v>
      </c>
      <c r="C275" s="29">
        <v>0.4</v>
      </c>
      <c r="D275" s="27">
        <v>3.1</v>
      </c>
      <c r="E275" s="12">
        <v>2</v>
      </c>
      <c r="F275" s="28">
        <f t="shared" si="3"/>
        <v>0.37</v>
      </c>
      <c r="G275" s="142"/>
      <c r="H275" s="216"/>
    </row>
    <row r="276" spans="1:8" x14ac:dyDescent="0.2">
      <c r="A276" s="131"/>
      <c r="B276" s="8"/>
      <c r="C276" s="29"/>
      <c r="D276" s="441" t="s">
        <v>223</v>
      </c>
      <c r="E276" s="442"/>
      <c r="F276" s="28">
        <f>SUM(F267:F275)</f>
        <v>9.3899999999999988</v>
      </c>
      <c r="G276" s="142"/>
      <c r="H276" s="216"/>
    </row>
    <row r="277" spans="1:8" x14ac:dyDescent="0.2">
      <c r="A277" s="131"/>
      <c r="B277" s="8"/>
      <c r="C277" s="29" t="s">
        <v>249</v>
      </c>
      <c r="D277" s="27"/>
      <c r="E277" s="12"/>
      <c r="F277" s="28"/>
      <c r="G277" s="142"/>
      <c r="H277" s="216"/>
    </row>
    <row r="278" spans="1:8" x14ac:dyDescent="0.2">
      <c r="A278" s="131" t="s">
        <v>168</v>
      </c>
      <c r="B278" s="8" t="s">
        <v>169</v>
      </c>
      <c r="C278" s="10" t="s">
        <v>171</v>
      </c>
      <c r="D278" s="14" t="s">
        <v>216</v>
      </c>
      <c r="E278" s="14" t="s">
        <v>172</v>
      </c>
      <c r="F278" s="26" t="s">
        <v>173</v>
      </c>
      <c r="G278" s="142"/>
      <c r="H278" s="216"/>
    </row>
    <row r="279" spans="1:8" x14ac:dyDescent="0.2">
      <c r="A279" s="131" t="s">
        <v>224</v>
      </c>
      <c r="B279" s="8">
        <v>0.15</v>
      </c>
      <c r="C279" s="29">
        <v>0.4</v>
      </c>
      <c r="D279" s="27">
        <v>3.93</v>
      </c>
      <c r="E279" s="12">
        <v>3</v>
      </c>
      <c r="F279" s="28">
        <f>ROUND(B279*C279*D279*E279,2)</f>
        <v>0.71</v>
      </c>
      <c r="G279" s="142"/>
      <c r="H279" s="216"/>
    </row>
    <row r="280" spans="1:8" x14ac:dyDescent="0.2">
      <c r="A280" s="131" t="s">
        <v>225</v>
      </c>
      <c r="B280" s="8">
        <v>0.15</v>
      </c>
      <c r="C280" s="29">
        <v>0.4</v>
      </c>
      <c r="D280" s="27">
        <v>4.88</v>
      </c>
      <c r="E280" s="12">
        <v>1</v>
      </c>
      <c r="F280" s="28">
        <f>ROUND(B280*C280*D280*E280,2)</f>
        <v>0.28999999999999998</v>
      </c>
      <c r="G280" s="142"/>
      <c r="H280" s="216"/>
    </row>
    <row r="281" spans="1:8" x14ac:dyDescent="0.2">
      <c r="A281" s="131" t="s">
        <v>226</v>
      </c>
      <c r="B281" s="27">
        <v>0.1</v>
      </c>
      <c r="C281" s="29">
        <v>0.4</v>
      </c>
      <c r="D281" s="27">
        <v>12.31</v>
      </c>
      <c r="E281" s="12">
        <v>1</v>
      </c>
      <c r="F281" s="28">
        <f>ROUND(B281*C281*D281*E281,2)</f>
        <v>0.49</v>
      </c>
      <c r="G281" s="142"/>
      <c r="H281" s="216"/>
    </row>
    <row r="282" spans="1:8" x14ac:dyDescent="0.2">
      <c r="A282" s="131" t="s">
        <v>227</v>
      </c>
      <c r="B282" s="8">
        <v>0.15</v>
      </c>
      <c r="C282" s="29">
        <v>0.4</v>
      </c>
      <c r="D282" s="27">
        <v>12</v>
      </c>
      <c r="E282" s="12">
        <v>1</v>
      </c>
      <c r="F282" s="28">
        <f>ROUND(B282*C282*D282*E282,2)</f>
        <v>0.72</v>
      </c>
      <c r="G282" s="142"/>
      <c r="H282" s="216"/>
    </row>
    <row r="283" spans="1:8" x14ac:dyDescent="0.2">
      <c r="A283" s="131" t="s">
        <v>228</v>
      </c>
      <c r="B283" s="8">
        <v>0.15</v>
      </c>
      <c r="C283" s="29">
        <v>0.4</v>
      </c>
      <c r="D283" s="27">
        <v>8.66</v>
      </c>
      <c r="E283" s="12">
        <v>1</v>
      </c>
      <c r="F283" s="28">
        <f>ROUND(B283*C283*D283*E283,2)</f>
        <v>0.52</v>
      </c>
      <c r="G283" s="142"/>
      <c r="H283" s="216"/>
    </row>
    <row r="284" spans="1:8" x14ac:dyDescent="0.2">
      <c r="A284" s="131"/>
      <c r="B284" s="8"/>
      <c r="C284" s="29"/>
      <c r="D284" s="441" t="s">
        <v>223</v>
      </c>
      <c r="E284" s="442"/>
      <c r="F284" s="28">
        <f>SUM(F279:F283)</f>
        <v>2.73</v>
      </c>
      <c r="G284" s="142"/>
      <c r="H284" s="216"/>
    </row>
    <row r="285" spans="1:8" x14ac:dyDescent="0.2">
      <c r="A285" s="131"/>
      <c r="B285" s="8"/>
      <c r="C285" s="29" t="s">
        <v>250</v>
      </c>
      <c r="D285" s="27"/>
      <c r="E285" s="12"/>
      <c r="F285" s="28"/>
      <c r="G285" s="142"/>
      <c r="H285" s="216"/>
    </row>
    <row r="286" spans="1:8" x14ac:dyDescent="0.2">
      <c r="A286" s="131" t="s">
        <v>168</v>
      </c>
      <c r="B286" s="8" t="s">
        <v>169</v>
      </c>
      <c r="C286" s="10" t="s">
        <v>171</v>
      </c>
      <c r="D286" s="14" t="s">
        <v>216</v>
      </c>
      <c r="E286" s="14" t="s">
        <v>172</v>
      </c>
      <c r="F286" s="26" t="s">
        <v>173</v>
      </c>
      <c r="G286" s="142"/>
      <c r="H286" s="216"/>
    </row>
    <row r="287" spans="1:8" x14ac:dyDescent="0.2">
      <c r="A287" s="131" t="s">
        <v>230</v>
      </c>
      <c r="B287" s="8">
        <v>0.15</v>
      </c>
      <c r="C287" s="29">
        <v>0.4</v>
      </c>
      <c r="D287" s="27">
        <v>40.35</v>
      </c>
      <c r="E287" s="12">
        <v>2</v>
      </c>
      <c r="F287" s="28">
        <f>ROUND(B287*C287*D287*E287,2)</f>
        <v>4.84</v>
      </c>
      <c r="G287" s="142"/>
      <c r="H287" s="216"/>
    </row>
    <row r="288" spans="1:8" x14ac:dyDescent="0.2">
      <c r="A288" s="131" t="s">
        <v>231</v>
      </c>
      <c r="B288" s="8">
        <v>0.15</v>
      </c>
      <c r="C288" s="29">
        <v>0.4</v>
      </c>
      <c r="D288" s="27">
        <v>32</v>
      </c>
      <c r="E288" s="12">
        <v>1</v>
      </c>
      <c r="F288" s="28">
        <f>ROUND(B288*C288*D288*E288,2)</f>
        <v>1.92</v>
      </c>
      <c r="G288" s="142"/>
      <c r="H288" s="216"/>
    </row>
    <row r="289" spans="1:8" x14ac:dyDescent="0.2">
      <c r="A289" s="131" t="s">
        <v>521</v>
      </c>
      <c r="B289" s="8">
        <v>0.15</v>
      </c>
      <c r="C289" s="29">
        <v>0.4</v>
      </c>
      <c r="D289" s="27">
        <v>4.54</v>
      </c>
      <c r="E289" s="12">
        <v>2</v>
      </c>
      <c r="F289" s="28">
        <f>ROUND(B289*C289*D289*E289,2)</f>
        <v>0.54</v>
      </c>
      <c r="G289" s="142"/>
      <c r="H289" s="216"/>
    </row>
    <row r="290" spans="1:8" x14ac:dyDescent="0.2">
      <c r="A290" s="131" t="s">
        <v>232</v>
      </c>
      <c r="B290" s="8">
        <v>0.15</v>
      </c>
      <c r="C290" s="29">
        <v>0.4</v>
      </c>
      <c r="D290" s="27">
        <v>4.8899999999999997</v>
      </c>
      <c r="E290" s="12">
        <v>2</v>
      </c>
      <c r="F290" s="28">
        <f>ROUND(B290*C290*D290*E290,2)</f>
        <v>0.59</v>
      </c>
      <c r="G290" s="142"/>
      <c r="H290" s="216"/>
    </row>
    <row r="291" spans="1:8" x14ac:dyDescent="0.2">
      <c r="A291" s="131" t="s">
        <v>181</v>
      </c>
      <c r="B291" s="8">
        <v>0.15</v>
      </c>
      <c r="C291" s="29">
        <v>0.4</v>
      </c>
      <c r="D291" s="27">
        <v>18.37</v>
      </c>
      <c r="E291" s="12">
        <v>1</v>
      </c>
      <c r="F291" s="28">
        <f>ROUND(B291*C291*D291*E291,2)</f>
        <v>1.1000000000000001</v>
      </c>
      <c r="G291" s="142"/>
      <c r="H291" s="216"/>
    </row>
    <row r="292" spans="1:8" x14ac:dyDescent="0.2">
      <c r="A292" s="131"/>
      <c r="B292" s="8"/>
      <c r="C292" s="9"/>
      <c r="D292" s="441" t="s">
        <v>223</v>
      </c>
      <c r="E292" s="442"/>
      <c r="F292" s="28">
        <f>SUM(F287:F291)</f>
        <v>8.99</v>
      </c>
      <c r="G292" s="142"/>
      <c r="H292" s="216"/>
    </row>
    <row r="293" spans="1:8" x14ac:dyDescent="0.2">
      <c r="A293" s="131"/>
      <c r="B293" s="8"/>
      <c r="C293" s="29" t="s">
        <v>251</v>
      </c>
      <c r="D293" s="27"/>
      <c r="E293" s="12"/>
      <c r="F293" s="28"/>
      <c r="G293" s="142"/>
      <c r="H293" s="216"/>
    </row>
    <row r="294" spans="1:8" x14ac:dyDescent="0.2">
      <c r="A294" s="131" t="s">
        <v>168</v>
      </c>
      <c r="B294" s="8" t="s">
        <v>169</v>
      </c>
      <c r="C294" s="10" t="s">
        <v>170</v>
      </c>
      <c r="D294" s="14" t="s">
        <v>171</v>
      </c>
      <c r="E294" s="14" t="s">
        <v>172</v>
      </c>
      <c r="F294" s="26" t="s">
        <v>173</v>
      </c>
      <c r="G294" s="142"/>
      <c r="H294" s="216"/>
    </row>
    <row r="295" spans="1:8" x14ac:dyDescent="0.2">
      <c r="A295" s="131" t="s">
        <v>234</v>
      </c>
      <c r="B295" s="27">
        <v>3.3</v>
      </c>
      <c r="C295" s="29">
        <v>4.5999999999999996</v>
      </c>
      <c r="D295" s="40">
        <v>0.08</v>
      </c>
      <c r="E295" s="12">
        <v>2</v>
      </c>
      <c r="F295" s="28">
        <f>ROUND(B295*C295*D295*E295,2)</f>
        <v>2.4300000000000002</v>
      </c>
      <c r="G295" s="142"/>
      <c r="H295" s="216"/>
    </row>
    <row r="296" spans="1:8" x14ac:dyDescent="0.2">
      <c r="A296" s="131" t="s">
        <v>236</v>
      </c>
      <c r="B296" s="27">
        <v>3.3</v>
      </c>
      <c r="C296" s="29">
        <v>3.7</v>
      </c>
      <c r="D296" s="40">
        <v>0.08</v>
      </c>
      <c r="E296" s="12">
        <v>2</v>
      </c>
      <c r="F296" s="28">
        <f>ROUND(B296*C296*D296*E296,2)</f>
        <v>1.95</v>
      </c>
      <c r="G296" s="142"/>
      <c r="H296" s="216"/>
    </row>
    <row r="297" spans="1:8" x14ac:dyDescent="0.2">
      <c r="A297" s="131" t="s">
        <v>237</v>
      </c>
      <c r="B297" s="27">
        <v>3.3</v>
      </c>
      <c r="C297" s="29">
        <v>4.4000000000000004</v>
      </c>
      <c r="D297" s="40">
        <v>0.08</v>
      </c>
      <c r="E297" s="12">
        <v>1</v>
      </c>
      <c r="F297" s="28">
        <f>ROUND(B297*C297*D297*E297,2)</f>
        <v>1.1599999999999999</v>
      </c>
      <c r="G297" s="142"/>
      <c r="H297" s="216"/>
    </row>
    <row r="298" spans="1:8" x14ac:dyDescent="0.2">
      <c r="A298" s="131" t="s">
        <v>238</v>
      </c>
      <c r="B298" s="27">
        <v>3.1</v>
      </c>
      <c r="C298" s="29">
        <v>5.9</v>
      </c>
      <c r="D298" s="40">
        <v>0.08</v>
      </c>
      <c r="E298" s="12">
        <v>1</v>
      </c>
      <c r="F298" s="28">
        <f>ROUND(B298*C298*D298*E298,2)</f>
        <v>1.46</v>
      </c>
      <c r="G298" s="142"/>
      <c r="H298" s="216"/>
    </row>
    <row r="299" spans="1:8" x14ac:dyDescent="0.2">
      <c r="A299" s="131" t="s">
        <v>239</v>
      </c>
      <c r="B299" s="27">
        <v>3.1</v>
      </c>
      <c r="C299" s="29">
        <v>4.6500000000000004</v>
      </c>
      <c r="D299" s="40">
        <v>0.08</v>
      </c>
      <c r="E299" s="12">
        <v>2</v>
      </c>
      <c r="F299" s="28">
        <f>ROUND(B299*C299*D299*E299,2)</f>
        <v>2.31</v>
      </c>
      <c r="G299" s="142"/>
      <c r="H299" s="216"/>
    </row>
    <row r="300" spans="1:8" x14ac:dyDescent="0.2">
      <c r="A300" s="131" t="s">
        <v>252</v>
      </c>
      <c r="B300" s="27">
        <v>3.1</v>
      </c>
      <c r="C300" s="29">
        <v>1.75</v>
      </c>
      <c r="D300" s="40">
        <v>0.08</v>
      </c>
      <c r="E300" s="12">
        <v>2</v>
      </c>
      <c r="F300" s="28">
        <f>ROUND(B300*C300*D300,2)</f>
        <v>0.43</v>
      </c>
      <c r="G300" s="142"/>
      <c r="H300" s="216"/>
    </row>
    <row r="301" spans="1:8" x14ac:dyDescent="0.2">
      <c r="A301" s="131"/>
      <c r="B301" s="27"/>
      <c r="C301" s="39"/>
      <c r="D301" s="441" t="s">
        <v>223</v>
      </c>
      <c r="E301" s="442"/>
      <c r="F301" s="28">
        <f>SUM(F295:F300)</f>
        <v>9.74</v>
      </c>
      <c r="G301" s="142"/>
      <c r="H301" s="216"/>
    </row>
    <row r="302" spans="1:8" x14ac:dyDescent="0.2">
      <c r="A302" s="131"/>
      <c r="B302" s="8"/>
      <c r="C302" s="29" t="s">
        <v>253</v>
      </c>
      <c r="D302" s="27"/>
      <c r="E302" s="12"/>
      <c r="F302" s="28"/>
      <c r="G302" s="142"/>
      <c r="H302" s="216"/>
    </row>
    <row r="303" spans="1:8" x14ac:dyDescent="0.2">
      <c r="A303" s="131" t="s">
        <v>168</v>
      </c>
      <c r="B303" s="8" t="s">
        <v>169</v>
      </c>
      <c r="C303" s="10" t="s">
        <v>170</v>
      </c>
      <c r="D303" s="14" t="s">
        <v>171</v>
      </c>
      <c r="E303" s="14" t="s">
        <v>172</v>
      </c>
      <c r="F303" s="26" t="s">
        <v>173</v>
      </c>
      <c r="G303" s="142"/>
      <c r="H303" s="216"/>
    </row>
    <row r="304" spans="1:8" x14ac:dyDescent="0.2">
      <c r="A304" s="131" t="s">
        <v>245</v>
      </c>
      <c r="B304" s="27">
        <v>2.98</v>
      </c>
      <c r="C304" s="29">
        <v>4.78</v>
      </c>
      <c r="D304" s="40">
        <v>0.1</v>
      </c>
      <c r="E304" s="12">
        <v>1</v>
      </c>
      <c r="F304" s="28">
        <f>ROUND(B304*C304*D304*E304,2)</f>
        <v>1.42</v>
      </c>
      <c r="G304" s="142"/>
      <c r="H304" s="216"/>
    </row>
    <row r="305" spans="1:8" x14ac:dyDescent="0.2">
      <c r="A305" s="131" t="s">
        <v>246</v>
      </c>
      <c r="B305" s="27">
        <v>3.03</v>
      </c>
      <c r="C305" s="29">
        <v>3.83</v>
      </c>
      <c r="D305" s="40">
        <v>0.1</v>
      </c>
      <c r="E305" s="12">
        <v>1</v>
      </c>
      <c r="F305" s="28">
        <f>ROUND(B305*C305*D305*E305,2)</f>
        <v>1.1599999999999999</v>
      </c>
      <c r="G305" s="142"/>
      <c r="H305" s="216"/>
    </row>
    <row r="306" spans="1:8" x14ac:dyDescent="0.2">
      <c r="A306" s="131" t="s">
        <v>247</v>
      </c>
      <c r="B306" s="27">
        <v>2.96</v>
      </c>
      <c r="C306" s="29">
        <v>3.83</v>
      </c>
      <c r="D306" s="40">
        <v>0.1</v>
      </c>
      <c r="E306" s="12">
        <v>1</v>
      </c>
      <c r="F306" s="28">
        <f>ROUND(B306*C306*D306*E306,2)</f>
        <v>1.1299999999999999</v>
      </c>
      <c r="G306" s="142"/>
      <c r="H306" s="216"/>
    </row>
    <row r="307" spans="1:8" x14ac:dyDescent="0.2">
      <c r="A307" s="131" t="s">
        <v>254</v>
      </c>
      <c r="B307" s="27">
        <v>2.36</v>
      </c>
      <c r="C307" s="29">
        <v>3.83</v>
      </c>
      <c r="D307" s="40">
        <v>0.1</v>
      </c>
      <c r="E307" s="12">
        <v>2</v>
      </c>
      <c r="F307" s="28">
        <f>ROUND(B307*C307*D307,2)</f>
        <v>0.9</v>
      </c>
      <c r="G307" s="142"/>
      <c r="H307" s="216"/>
    </row>
    <row r="308" spans="1:8" x14ac:dyDescent="0.2">
      <c r="A308" s="131"/>
      <c r="B308" s="27"/>
      <c r="C308" s="29"/>
      <c r="D308" s="441" t="s">
        <v>223</v>
      </c>
      <c r="E308" s="442"/>
      <c r="F308" s="28">
        <f>SUM(F304:F307)</f>
        <v>4.6100000000000003</v>
      </c>
      <c r="G308" s="142"/>
      <c r="H308" s="216"/>
    </row>
    <row r="309" spans="1:8" x14ac:dyDescent="0.2">
      <c r="A309" s="131"/>
      <c r="B309" s="8"/>
      <c r="C309" s="29" t="s">
        <v>255</v>
      </c>
      <c r="D309" s="27"/>
      <c r="E309" s="12"/>
      <c r="F309" s="28"/>
      <c r="G309" s="142"/>
      <c r="H309" s="216"/>
    </row>
    <row r="310" spans="1:8" x14ac:dyDescent="0.2">
      <c r="A310" s="131" t="s">
        <v>168</v>
      </c>
      <c r="B310" s="8" t="s">
        <v>169</v>
      </c>
      <c r="C310" s="10" t="s">
        <v>170</v>
      </c>
      <c r="D310" s="14" t="s">
        <v>171</v>
      </c>
      <c r="E310" s="14" t="s">
        <v>172</v>
      </c>
      <c r="F310" s="26" t="s">
        <v>173</v>
      </c>
      <c r="G310" s="142"/>
      <c r="H310" s="216"/>
    </row>
    <row r="311" spans="1:8" ht="25.5" x14ac:dyDescent="0.2">
      <c r="A311" s="224" t="s">
        <v>513</v>
      </c>
      <c r="B311" s="8">
        <v>0.15</v>
      </c>
      <c r="C311" s="29">
        <v>0.4</v>
      </c>
      <c r="D311" s="40">
        <v>1.5</v>
      </c>
      <c r="E311" s="12">
        <v>8</v>
      </c>
      <c r="F311" s="28">
        <f>ROUND(B311*C311*D311*E311,2)</f>
        <v>0.72</v>
      </c>
      <c r="G311" s="142"/>
      <c r="H311" s="216"/>
    </row>
    <row r="312" spans="1:8" ht="38.25" x14ac:dyDescent="0.2">
      <c r="A312" s="224" t="s">
        <v>514</v>
      </c>
      <c r="B312" s="8">
        <v>0.15</v>
      </c>
      <c r="C312" s="29">
        <v>0.4</v>
      </c>
      <c r="D312" s="40">
        <v>3.6</v>
      </c>
      <c r="E312" s="12">
        <v>10</v>
      </c>
      <c r="F312" s="28">
        <f>ROUND(B312*C312*D312*E312,2)</f>
        <v>2.16</v>
      </c>
      <c r="G312" s="142"/>
      <c r="H312" s="216"/>
    </row>
    <row r="313" spans="1:8" ht="51" x14ac:dyDescent="0.2">
      <c r="A313" s="224" t="s">
        <v>515</v>
      </c>
      <c r="B313" s="8">
        <v>0.15</v>
      </c>
      <c r="C313" s="29">
        <v>0.4</v>
      </c>
      <c r="D313" s="40">
        <v>8</v>
      </c>
      <c r="E313" s="12">
        <v>14</v>
      </c>
      <c r="F313" s="28">
        <f>ROUND(B313*C313*D313*E313,2)</f>
        <v>6.72</v>
      </c>
      <c r="G313" s="142"/>
      <c r="H313" s="216"/>
    </row>
    <row r="314" spans="1:8" x14ac:dyDescent="0.2">
      <c r="A314" s="131" t="s">
        <v>215</v>
      </c>
      <c r="B314" s="27">
        <v>0.2</v>
      </c>
      <c r="C314" s="29">
        <v>0.5</v>
      </c>
      <c r="D314" s="40">
        <v>8</v>
      </c>
      <c r="E314" s="12">
        <v>16</v>
      </c>
      <c r="F314" s="28">
        <f>ROUND(B314*C314*D314*E314,2)</f>
        <v>12.8</v>
      </c>
      <c r="G314" s="142"/>
      <c r="H314" s="216"/>
    </row>
    <row r="315" spans="1:8" x14ac:dyDescent="0.2">
      <c r="A315" s="131"/>
      <c r="B315" s="8"/>
      <c r="C315" s="9"/>
      <c r="D315" s="441" t="s">
        <v>223</v>
      </c>
      <c r="E315" s="442"/>
      <c r="F315" s="28">
        <f>SUM(F311:F314)</f>
        <v>22.4</v>
      </c>
      <c r="G315" s="142"/>
      <c r="H315" s="216"/>
    </row>
    <row r="316" spans="1:8" x14ac:dyDescent="0.2">
      <c r="A316" s="131"/>
      <c r="B316" s="8"/>
      <c r="C316" s="9"/>
      <c r="D316" s="435" t="s">
        <v>256</v>
      </c>
      <c r="E316" s="436"/>
      <c r="F316" s="35">
        <f>F276+F284+F292+F301+F308+F315</f>
        <v>57.86</v>
      </c>
      <c r="G316" s="142"/>
      <c r="H316" s="216"/>
    </row>
    <row r="317" spans="1:8" x14ac:dyDescent="0.2">
      <c r="A317" s="416"/>
      <c r="B317" s="417"/>
      <c r="C317" s="417"/>
      <c r="D317" s="417"/>
      <c r="E317" s="417"/>
      <c r="F317" s="417"/>
      <c r="G317" s="417"/>
      <c r="H317" s="437"/>
    </row>
    <row r="318" spans="1:8" x14ac:dyDescent="0.2">
      <c r="A318" s="131">
        <v>4</v>
      </c>
      <c r="B318" s="15"/>
      <c r="C318" s="453" t="s">
        <v>531</v>
      </c>
      <c r="D318" s="454"/>
      <c r="E318" s="454"/>
      <c r="F318" s="454"/>
      <c r="G318" s="454"/>
      <c r="H318" s="455"/>
    </row>
    <row r="319" spans="1:8" ht="38.25" x14ac:dyDescent="0.2">
      <c r="A319" s="131" t="s">
        <v>74</v>
      </c>
      <c r="B319" s="8" t="s">
        <v>75</v>
      </c>
      <c r="C319" s="9" t="s">
        <v>76</v>
      </c>
      <c r="D319" s="8" t="s">
        <v>24</v>
      </c>
      <c r="E319" s="13">
        <v>720</v>
      </c>
      <c r="F319" s="438" t="s">
        <v>526</v>
      </c>
      <c r="G319" s="439"/>
      <c r="H319" s="440"/>
    </row>
    <row r="320" spans="1:8" ht="63.75" x14ac:dyDescent="0.2">
      <c r="A320" s="131" t="s">
        <v>81</v>
      </c>
      <c r="B320" s="8" t="s">
        <v>77</v>
      </c>
      <c r="C320" s="9" t="s">
        <v>78</v>
      </c>
      <c r="D320" s="8" t="s">
        <v>24</v>
      </c>
      <c r="E320" s="13">
        <v>720</v>
      </c>
      <c r="F320" s="438" t="s">
        <v>526</v>
      </c>
      <c r="G320" s="439"/>
      <c r="H320" s="440"/>
    </row>
    <row r="321" spans="1:8" ht="38.25" x14ac:dyDescent="0.2">
      <c r="A321" s="131" t="s">
        <v>82</v>
      </c>
      <c r="B321" s="8" t="s">
        <v>79</v>
      </c>
      <c r="C321" s="9" t="s">
        <v>80</v>
      </c>
      <c r="D321" s="8" t="s">
        <v>24</v>
      </c>
      <c r="E321" s="13">
        <v>720</v>
      </c>
      <c r="F321" s="438" t="s">
        <v>526</v>
      </c>
      <c r="G321" s="439"/>
      <c r="H321" s="440"/>
    </row>
    <row r="322" spans="1:8" ht="25.5" x14ac:dyDescent="0.2">
      <c r="A322" s="131" t="s">
        <v>3</v>
      </c>
      <c r="B322" s="19">
        <v>250610</v>
      </c>
      <c r="C322" s="18" t="s">
        <v>84</v>
      </c>
      <c r="D322" s="19" t="s">
        <v>83</v>
      </c>
      <c r="E322" s="13">
        <v>1</v>
      </c>
      <c r="F322" s="438" t="s">
        <v>785</v>
      </c>
      <c r="G322" s="439"/>
      <c r="H322" s="440"/>
    </row>
    <row r="323" spans="1:8" ht="76.5" x14ac:dyDescent="0.2">
      <c r="A323" s="131" t="s">
        <v>726</v>
      </c>
      <c r="B323" s="8" t="s">
        <v>91</v>
      </c>
      <c r="C323" s="9" t="s">
        <v>92</v>
      </c>
      <c r="D323" s="8" t="s">
        <v>24</v>
      </c>
      <c r="E323" s="13">
        <v>168</v>
      </c>
      <c r="F323" s="438" t="s">
        <v>527</v>
      </c>
      <c r="G323" s="439"/>
      <c r="H323" s="440"/>
    </row>
    <row r="324" spans="1:8" ht="51" x14ac:dyDescent="0.2">
      <c r="A324" s="131" t="s">
        <v>97</v>
      </c>
      <c r="B324" s="21">
        <v>4948</v>
      </c>
      <c r="C324" s="22" t="s">
        <v>93</v>
      </c>
      <c r="D324" s="21" t="s">
        <v>94</v>
      </c>
      <c r="E324" s="13">
        <v>6</v>
      </c>
      <c r="F324" s="438" t="s">
        <v>528</v>
      </c>
      <c r="G324" s="439"/>
      <c r="H324" s="440"/>
    </row>
    <row r="325" spans="1:8" ht="38.25" x14ac:dyDescent="0.2">
      <c r="A325" s="131" t="s">
        <v>98</v>
      </c>
      <c r="B325" s="10">
        <v>102494</v>
      </c>
      <c r="C325" s="9" t="s">
        <v>2230</v>
      </c>
      <c r="D325" s="10" t="s">
        <v>24</v>
      </c>
      <c r="E325" s="13">
        <v>720</v>
      </c>
      <c r="F325" s="438" t="s">
        <v>526</v>
      </c>
      <c r="G325" s="439"/>
      <c r="H325" s="440"/>
    </row>
    <row r="326" spans="1:8" ht="38.25" x14ac:dyDescent="0.2">
      <c r="A326" s="131" t="s">
        <v>727</v>
      </c>
      <c r="B326" s="8">
        <v>102504</v>
      </c>
      <c r="C326" s="9" t="s">
        <v>2231</v>
      </c>
      <c r="D326" s="8" t="s">
        <v>33</v>
      </c>
      <c r="E326" s="13">
        <v>364</v>
      </c>
      <c r="F326" s="438" t="s">
        <v>529</v>
      </c>
      <c r="G326" s="439"/>
      <c r="H326" s="440"/>
    </row>
    <row r="327" spans="1:8" ht="63.75" x14ac:dyDescent="0.2">
      <c r="A327" s="131" t="s">
        <v>728</v>
      </c>
      <c r="B327" s="8" t="s">
        <v>95</v>
      </c>
      <c r="C327" s="9" t="s">
        <v>96</v>
      </c>
      <c r="D327" s="8" t="s">
        <v>24</v>
      </c>
      <c r="E327" s="13">
        <v>168</v>
      </c>
      <c r="F327" s="438" t="s">
        <v>527</v>
      </c>
      <c r="G327" s="439"/>
      <c r="H327" s="440"/>
    </row>
    <row r="328" spans="1:8" x14ac:dyDescent="0.2">
      <c r="A328" s="374" t="s">
        <v>20</v>
      </c>
      <c r="B328" s="375"/>
      <c r="C328" s="375"/>
      <c r="D328" s="375"/>
      <c r="E328" s="375"/>
      <c r="F328" s="375"/>
      <c r="G328" s="375"/>
      <c r="H328" s="135">
        <f>SUM(H319:H327)</f>
        <v>0</v>
      </c>
    </row>
    <row r="329" spans="1:8" x14ac:dyDescent="0.2">
      <c r="A329" s="131">
        <v>5</v>
      </c>
      <c r="B329" s="15"/>
      <c r="C329" s="453" t="s">
        <v>115</v>
      </c>
      <c r="D329" s="454"/>
      <c r="E329" s="454"/>
      <c r="F329" s="454"/>
      <c r="G329" s="454"/>
      <c r="H329" s="455"/>
    </row>
    <row r="330" spans="1:8" ht="63.75" x14ac:dyDescent="0.2">
      <c r="A330" s="131" t="s">
        <v>101</v>
      </c>
      <c r="B330" s="8" t="s">
        <v>99</v>
      </c>
      <c r="C330" s="9" t="s">
        <v>100</v>
      </c>
      <c r="D330" s="8" t="s">
        <v>46</v>
      </c>
      <c r="E330" s="13">
        <f>E347</f>
        <v>23.540000000000003</v>
      </c>
      <c r="F330" s="438"/>
      <c r="G330" s="439"/>
      <c r="H330" s="440"/>
    </row>
    <row r="331" spans="1:8" x14ac:dyDescent="0.2">
      <c r="A331" s="131" t="s">
        <v>168</v>
      </c>
      <c r="B331" s="8" t="s">
        <v>169</v>
      </c>
      <c r="C331" s="10" t="s">
        <v>170</v>
      </c>
      <c r="D331" s="14" t="s">
        <v>171</v>
      </c>
      <c r="E331" s="13" t="s">
        <v>173</v>
      </c>
      <c r="F331" s="141"/>
      <c r="G331" s="142"/>
      <c r="H331" s="216"/>
    </row>
    <row r="332" spans="1:8" x14ac:dyDescent="0.2">
      <c r="A332" s="131" t="s">
        <v>532</v>
      </c>
      <c r="B332" s="27">
        <v>4.3</v>
      </c>
      <c r="C332" s="29">
        <v>3</v>
      </c>
      <c r="D332" s="27">
        <v>0.06</v>
      </c>
      <c r="E332" s="13">
        <f>ROUND(B332*C332*D332,2)</f>
        <v>0.77</v>
      </c>
      <c r="F332" s="141"/>
      <c r="G332" s="142"/>
      <c r="H332" s="216"/>
    </row>
    <row r="333" spans="1:8" x14ac:dyDescent="0.2">
      <c r="A333" s="131" t="s">
        <v>533</v>
      </c>
      <c r="B333" s="27">
        <v>3.4</v>
      </c>
      <c r="C333" s="29">
        <v>3</v>
      </c>
      <c r="D333" s="27">
        <v>0.06</v>
      </c>
      <c r="E333" s="13">
        <f t="shared" ref="E333:E346" si="4">ROUND(B333*C333*D333,2)</f>
        <v>0.61</v>
      </c>
      <c r="F333" s="141"/>
      <c r="G333" s="142"/>
      <c r="H333" s="216"/>
    </row>
    <row r="334" spans="1:8" x14ac:dyDescent="0.2">
      <c r="A334" s="131" t="s">
        <v>534</v>
      </c>
      <c r="B334" s="27">
        <v>4.0999999999999996</v>
      </c>
      <c r="C334" s="29">
        <v>3</v>
      </c>
      <c r="D334" s="27">
        <v>0.06</v>
      </c>
      <c r="E334" s="13">
        <f t="shared" si="4"/>
        <v>0.74</v>
      </c>
      <c r="F334" s="141"/>
      <c r="G334" s="142"/>
      <c r="H334" s="216"/>
    </row>
    <row r="335" spans="1:8" x14ac:dyDescent="0.2">
      <c r="A335" s="131" t="s">
        <v>535</v>
      </c>
      <c r="B335" s="27">
        <v>3.4</v>
      </c>
      <c r="C335" s="29">
        <v>3</v>
      </c>
      <c r="D335" s="27">
        <v>0.06</v>
      </c>
      <c r="E335" s="13">
        <f t="shared" si="4"/>
        <v>0.61</v>
      </c>
      <c r="F335" s="141"/>
      <c r="G335" s="142"/>
      <c r="H335" s="216"/>
    </row>
    <row r="336" spans="1:8" x14ac:dyDescent="0.2">
      <c r="A336" s="131" t="s">
        <v>536</v>
      </c>
      <c r="B336" s="27">
        <v>4.3</v>
      </c>
      <c r="C336" s="29">
        <v>3</v>
      </c>
      <c r="D336" s="27">
        <v>0.06</v>
      </c>
      <c r="E336" s="13">
        <f t="shared" si="4"/>
        <v>0.77</v>
      </c>
      <c r="F336" s="141"/>
      <c r="G336" s="142"/>
      <c r="H336" s="216"/>
    </row>
    <row r="337" spans="1:8" ht="25.5" x14ac:dyDescent="0.2">
      <c r="A337" s="224" t="s">
        <v>537</v>
      </c>
      <c r="B337" s="8">
        <v>39.85</v>
      </c>
      <c r="C337" s="10">
        <v>1.55</v>
      </c>
      <c r="D337" s="27">
        <v>0.06</v>
      </c>
      <c r="E337" s="13">
        <f t="shared" si="4"/>
        <v>3.71</v>
      </c>
      <c r="F337" s="141"/>
      <c r="G337" s="142"/>
      <c r="H337" s="216"/>
    </row>
    <row r="338" spans="1:8" x14ac:dyDescent="0.2">
      <c r="A338" s="131"/>
      <c r="B338" s="8">
        <v>39.85</v>
      </c>
      <c r="C338" s="10">
        <v>1.55</v>
      </c>
      <c r="D338" s="27">
        <v>0.06</v>
      </c>
      <c r="E338" s="13">
        <f t="shared" si="4"/>
        <v>3.71</v>
      </c>
      <c r="F338" s="141"/>
      <c r="G338" s="142"/>
      <c r="H338" s="216"/>
    </row>
    <row r="339" spans="1:8" x14ac:dyDescent="0.2">
      <c r="A339" s="131"/>
      <c r="B339" s="27">
        <v>20</v>
      </c>
      <c r="C339" s="29">
        <v>2</v>
      </c>
      <c r="D339" s="27">
        <v>0.06</v>
      </c>
      <c r="E339" s="13">
        <f t="shared" si="4"/>
        <v>2.4</v>
      </c>
      <c r="F339" s="141"/>
      <c r="G339" s="142"/>
      <c r="H339" s="216"/>
    </row>
    <row r="340" spans="1:8" x14ac:dyDescent="0.2">
      <c r="A340" s="131"/>
      <c r="B340" s="27">
        <v>20</v>
      </c>
      <c r="C340" s="29">
        <v>2</v>
      </c>
      <c r="D340" s="27">
        <v>0.06</v>
      </c>
      <c r="E340" s="13">
        <f t="shared" si="4"/>
        <v>2.4</v>
      </c>
      <c r="F340" s="141"/>
      <c r="G340" s="142"/>
      <c r="H340" s="216"/>
    </row>
    <row r="341" spans="1:8" x14ac:dyDescent="0.2">
      <c r="A341" s="131" t="s">
        <v>538</v>
      </c>
      <c r="B341" s="8">
        <v>18.36</v>
      </c>
      <c r="C341" s="10">
        <v>3.95</v>
      </c>
      <c r="D341" s="27">
        <v>0.06</v>
      </c>
      <c r="E341" s="13">
        <f t="shared" si="4"/>
        <v>4.3499999999999996</v>
      </c>
      <c r="F341" s="141"/>
      <c r="G341" s="142"/>
      <c r="H341" s="216"/>
    </row>
    <row r="342" spans="1:8" ht="25.5" x14ac:dyDescent="0.2">
      <c r="A342" s="224" t="s">
        <v>539</v>
      </c>
      <c r="B342" s="8">
        <v>2.2400000000000002</v>
      </c>
      <c r="C342" s="10">
        <v>3.95</v>
      </c>
      <c r="D342" s="27">
        <v>0.06</v>
      </c>
      <c r="E342" s="13">
        <f t="shared" si="4"/>
        <v>0.53</v>
      </c>
      <c r="F342" s="141"/>
      <c r="G342" s="142"/>
      <c r="H342" s="216"/>
    </row>
    <row r="343" spans="1:8" x14ac:dyDescent="0.2">
      <c r="A343" s="131" t="s">
        <v>540</v>
      </c>
      <c r="B343" s="27">
        <v>6</v>
      </c>
      <c r="C343" s="29">
        <v>2.8</v>
      </c>
      <c r="D343" s="27">
        <v>0.06</v>
      </c>
      <c r="E343" s="13">
        <f t="shared" si="4"/>
        <v>1.01</v>
      </c>
      <c r="F343" s="141"/>
      <c r="G343" s="142"/>
      <c r="H343" s="216"/>
    </row>
    <row r="344" spans="1:8" x14ac:dyDescent="0.2">
      <c r="A344" s="131" t="s">
        <v>541</v>
      </c>
      <c r="B344" s="27">
        <v>1.3</v>
      </c>
      <c r="C344" s="29">
        <v>2.8</v>
      </c>
      <c r="D344" s="27">
        <v>0.06</v>
      </c>
      <c r="E344" s="13">
        <f t="shared" si="4"/>
        <v>0.22</v>
      </c>
      <c r="F344" s="141"/>
      <c r="G344" s="142"/>
      <c r="H344" s="216"/>
    </row>
    <row r="345" spans="1:8" x14ac:dyDescent="0.2">
      <c r="A345" s="131" t="s">
        <v>542</v>
      </c>
      <c r="B345" s="27">
        <v>4.0999999999999996</v>
      </c>
      <c r="C345" s="29">
        <v>2.8</v>
      </c>
      <c r="D345" s="27">
        <v>0.06</v>
      </c>
      <c r="E345" s="13">
        <f t="shared" si="4"/>
        <v>0.69</v>
      </c>
      <c r="F345" s="141"/>
      <c r="G345" s="142"/>
      <c r="H345" s="216"/>
    </row>
    <row r="346" spans="1:8" x14ac:dyDescent="0.2">
      <c r="A346" s="131" t="s">
        <v>543</v>
      </c>
      <c r="B346" s="8">
        <v>6.05</v>
      </c>
      <c r="C346" s="29">
        <v>2.8</v>
      </c>
      <c r="D346" s="27">
        <v>0.06</v>
      </c>
      <c r="E346" s="13">
        <f t="shared" si="4"/>
        <v>1.02</v>
      </c>
      <c r="F346" s="141"/>
      <c r="G346" s="142"/>
      <c r="H346" s="216"/>
    </row>
    <row r="347" spans="1:8" x14ac:dyDescent="0.2">
      <c r="A347" s="131"/>
      <c r="B347" s="8"/>
      <c r="C347" s="459" t="s">
        <v>189</v>
      </c>
      <c r="D347" s="460"/>
      <c r="E347" s="27">
        <f>SUM(E332:E346)</f>
        <v>23.540000000000003</v>
      </c>
      <c r="F347" s="141"/>
      <c r="G347" s="142"/>
      <c r="H347" s="216"/>
    </row>
    <row r="348" spans="1:8" x14ac:dyDescent="0.2">
      <c r="A348" s="131"/>
      <c r="B348" s="8"/>
      <c r="C348" s="96"/>
      <c r="D348" s="27"/>
      <c r="E348" s="13"/>
      <c r="F348" s="141"/>
      <c r="G348" s="142"/>
      <c r="H348" s="216"/>
    </row>
    <row r="349" spans="1:8" ht="25.5" x14ac:dyDescent="0.2">
      <c r="A349" s="131" t="s">
        <v>116</v>
      </c>
      <c r="B349" s="8" t="s">
        <v>384</v>
      </c>
      <c r="C349" s="9" t="s">
        <v>385</v>
      </c>
      <c r="D349" s="42" t="s">
        <v>24</v>
      </c>
      <c r="E349" s="13">
        <f>D360</f>
        <v>107.36000000000001</v>
      </c>
      <c r="F349" s="141"/>
      <c r="G349" s="142"/>
      <c r="H349" s="216"/>
    </row>
    <row r="350" spans="1:8" x14ac:dyDescent="0.2">
      <c r="A350" s="131" t="s">
        <v>168</v>
      </c>
      <c r="B350" s="8" t="s">
        <v>169</v>
      </c>
      <c r="C350" s="10" t="s">
        <v>170</v>
      </c>
      <c r="D350" s="14" t="s">
        <v>173</v>
      </c>
      <c r="E350" s="13"/>
      <c r="F350" s="141"/>
      <c r="G350" s="142"/>
      <c r="H350" s="216"/>
    </row>
    <row r="351" spans="1:8" x14ac:dyDescent="0.2">
      <c r="A351" s="131" t="s">
        <v>532</v>
      </c>
      <c r="B351" s="27">
        <v>4.3</v>
      </c>
      <c r="C351" s="29">
        <v>3</v>
      </c>
      <c r="D351" s="27">
        <f t="shared" ref="D351:D359" si="5">ROUND(B351*C351,2)</f>
        <v>12.9</v>
      </c>
      <c r="E351" s="13"/>
      <c r="F351" s="141"/>
      <c r="G351" s="142"/>
      <c r="H351" s="216"/>
    </row>
    <row r="352" spans="1:8" x14ac:dyDescent="0.2">
      <c r="A352" s="131" t="s">
        <v>533</v>
      </c>
      <c r="B352" s="27">
        <v>3.4</v>
      </c>
      <c r="C352" s="29">
        <v>3</v>
      </c>
      <c r="D352" s="27">
        <f t="shared" si="5"/>
        <v>10.199999999999999</v>
      </c>
      <c r="E352" s="13"/>
      <c r="F352" s="141"/>
      <c r="G352" s="142"/>
      <c r="H352" s="216"/>
    </row>
    <row r="353" spans="1:8" x14ac:dyDescent="0.2">
      <c r="A353" s="131" t="s">
        <v>534</v>
      </c>
      <c r="B353" s="27">
        <v>4.0999999999999996</v>
      </c>
      <c r="C353" s="29">
        <v>3</v>
      </c>
      <c r="D353" s="27">
        <f t="shared" si="5"/>
        <v>12.3</v>
      </c>
      <c r="E353" s="13"/>
      <c r="F353" s="141"/>
      <c r="G353" s="142"/>
      <c r="H353" s="216"/>
    </row>
    <row r="354" spans="1:8" x14ac:dyDescent="0.2">
      <c r="A354" s="131" t="s">
        <v>535</v>
      </c>
      <c r="B354" s="27">
        <v>3.4</v>
      </c>
      <c r="C354" s="29">
        <v>3</v>
      </c>
      <c r="D354" s="27">
        <f t="shared" si="5"/>
        <v>10.199999999999999</v>
      </c>
      <c r="E354" s="13"/>
      <c r="F354" s="141"/>
      <c r="G354" s="142"/>
      <c r="H354" s="216"/>
    </row>
    <row r="355" spans="1:8" x14ac:dyDescent="0.2">
      <c r="A355" s="131" t="s">
        <v>536</v>
      </c>
      <c r="B355" s="27">
        <v>4.3</v>
      </c>
      <c r="C355" s="29">
        <v>3</v>
      </c>
      <c r="D355" s="27">
        <f t="shared" si="5"/>
        <v>12.9</v>
      </c>
      <c r="E355" s="13"/>
      <c r="F355" s="141"/>
      <c r="G355" s="142"/>
      <c r="H355" s="216"/>
    </row>
    <row r="356" spans="1:8" x14ac:dyDescent="0.2">
      <c r="A356" s="131" t="s">
        <v>540</v>
      </c>
      <c r="B356" s="27">
        <v>6</v>
      </c>
      <c r="C356" s="29">
        <v>2.8</v>
      </c>
      <c r="D356" s="8">
        <f t="shared" si="5"/>
        <v>16.8</v>
      </c>
      <c r="E356" s="13"/>
      <c r="F356" s="141"/>
      <c r="G356" s="142"/>
      <c r="H356" s="216"/>
    </row>
    <row r="357" spans="1:8" x14ac:dyDescent="0.2">
      <c r="A357" s="131" t="s">
        <v>541</v>
      </c>
      <c r="B357" s="27">
        <v>1.3</v>
      </c>
      <c r="C357" s="29">
        <v>2.8</v>
      </c>
      <c r="D357" s="8">
        <f t="shared" si="5"/>
        <v>3.64</v>
      </c>
      <c r="E357" s="13"/>
      <c r="F357" s="141"/>
      <c r="G357" s="142"/>
      <c r="H357" s="216"/>
    </row>
    <row r="358" spans="1:8" x14ac:dyDescent="0.2">
      <c r="A358" s="131" t="s">
        <v>542</v>
      </c>
      <c r="B358" s="27">
        <v>4.0999999999999996</v>
      </c>
      <c r="C358" s="29">
        <v>2.8</v>
      </c>
      <c r="D358" s="8">
        <f t="shared" si="5"/>
        <v>11.48</v>
      </c>
      <c r="E358" s="13"/>
      <c r="F358" s="141"/>
      <c r="G358" s="142"/>
      <c r="H358" s="216"/>
    </row>
    <row r="359" spans="1:8" x14ac:dyDescent="0.2">
      <c r="A359" s="131" t="s">
        <v>543</v>
      </c>
      <c r="B359" s="8">
        <v>6.05</v>
      </c>
      <c r="C359" s="29">
        <v>2.8</v>
      </c>
      <c r="D359" s="8">
        <f t="shared" si="5"/>
        <v>16.940000000000001</v>
      </c>
      <c r="E359" s="13"/>
      <c r="F359" s="141"/>
      <c r="G359" s="142"/>
      <c r="H359" s="216"/>
    </row>
    <row r="360" spans="1:8" x14ac:dyDescent="0.2">
      <c r="A360" s="131"/>
      <c r="B360" s="8"/>
      <c r="C360" s="96" t="s">
        <v>189</v>
      </c>
      <c r="D360" s="27">
        <f>SUM(D350:D359)</f>
        <v>107.36000000000001</v>
      </c>
      <c r="E360" s="13"/>
      <c r="F360" s="141"/>
      <c r="G360" s="142"/>
      <c r="H360" s="216"/>
    </row>
    <row r="361" spans="1:8" x14ac:dyDescent="0.2">
      <c r="A361" s="131"/>
      <c r="B361" s="8"/>
      <c r="C361" s="9"/>
      <c r="D361" s="42"/>
      <c r="E361" s="13"/>
      <c r="F361" s="141"/>
      <c r="G361" s="142"/>
      <c r="H361" s="216"/>
    </row>
    <row r="362" spans="1:8" ht="38.25" x14ac:dyDescent="0.2">
      <c r="A362" s="131" t="s">
        <v>153</v>
      </c>
      <c r="B362" s="8" t="s">
        <v>386</v>
      </c>
      <c r="C362" s="9" t="s">
        <v>387</v>
      </c>
      <c r="D362" s="42" t="s">
        <v>24</v>
      </c>
      <c r="E362" s="13">
        <f>D373</f>
        <v>107.36000000000001</v>
      </c>
      <c r="F362" s="141"/>
      <c r="G362" s="142"/>
      <c r="H362" s="216"/>
    </row>
    <row r="363" spans="1:8" x14ac:dyDescent="0.2">
      <c r="A363" s="131" t="s">
        <v>168</v>
      </c>
      <c r="B363" s="8" t="s">
        <v>169</v>
      </c>
      <c r="C363" s="10" t="s">
        <v>170</v>
      </c>
      <c r="D363" s="14" t="s">
        <v>173</v>
      </c>
      <c r="E363" s="13"/>
      <c r="F363" s="141"/>
      <c r="G363" s="142"/>
      <c r="H363" s="216"/>
    </row>
    <row r="364" spans="1:8" x14ac:dyDescent="0.2">
      <c r="A364" s="131" t="s">
        <v>532</v>
      </c>
      <c r="B364" s="27">
        <v>4.3</v>
      </c>
      <c r="C364" s="29">
        <v>3</v>
      </c>
      <c r="D364" s="27">
        <f t="shared" ref="D364:D372" si="6">ROUND(B364*C364,2)</f>
        <v>12.9</v>
      </c>
      <c r="E364" s="13"/>
      <c r="F364" s="141"/>
      <c r="G364" s="142"/>
      <c r="H364" s="216"/>
    </row>
    <row r="365" spans="1:8" x14ac:dyDescent="0.2">
      <c r="A365" s="131" t="s">
        <v>533</v>
      </c>
      <c r="B365" s="27">
        <v>3.4</v>
      </c>
      <c r="C365" s="29">
        <v>3</v>
      </c>
      <c r="D365" s="27">
        <f t="shared" si="6"/>
        <v>10.199999999999999</v>
      </c>
      <c r="E365" s="13"/>
      <c r="F365" s="141"/>
      <c r="G365" s="142"/>
      <c r="H365" s="216"/>
    </row>
    <row r="366" spans="1:8" x14ac:dyDescent="0.2">
      <c r="A366" s="131" t="s">
        <v>534</v>
      </c>
      <c r="B366" s="27">
        <v>4.0999999999999996</v>
      </c>
      <c r="C366" s="29">
        <v>3</v>
      </c>
      <c r="D366" s="27">
        <f t="shared" si="6"/>
        <v>12.3</v>
      </c>
      <c r="E366" s="13"/>
      <c r="F366" s="141"/>
      <c r="G366" s="142"/>
      <c r="H366" s="216"/>
    </row>
    <row r="367" spans="1:8" x14ac:dyDescent="0.2">
      <c r="A367" s="131" t="s">
        <v>535</v>
      </c>
      <c r="B367" s="27">
        <v>3.4</v>
      </c>
      <c r="C367" s="29">
        <v>3</v>
      </c>
      <c r="D367" s="27">
        <f t="shared" si="6"/>
        <v>10.199999999999999</v>
      </c>
      <c r="E367" s="13"/>
      <c r="F367" s="141"/>
      <c r="G367" s="142"/>
      <c r="H367" s="216"/>
    </row>
    <row r="368" spans="1:8" x14ac:dyDescent="0.2">
      <c r="A368" s="131" t="s">
        <v>536</v>
      </c>
      <c r="B368" s="27">
        <v>4.3</v>
      </c>
      <c r="C368" s="29">
        <v>3</v>
      </c>
      <c r="D368" s="27">
        <f t="shared" si="6"/>
        <v>12.9</v>
      </c>
      <c r="E368" s="13"/>
      <c r="F368" s="141"/>
      <c r="G368" s="142"/>
      <c r="H368" s="216"/>
    </row>
    <row r="369" spans="1:8" x14ac:dyDescent="0.2">
      <c r="A369" s="131" t="s">
        <v>540</v>
      </c>
      <c r="B369" s="27">
        <v>6</v>
      </c>
      <c r="C369" s="29">
        <v>2.8</v>
      </c>
      <c r="D369" s="8">
        <f t="shared" si="6"/>
        <v>16.8</v>
      </c>
      <c r="E369" s="13"/>
      <c r="F369" s="141"/>
      <c r="G369" s="142"/>
      <c r="H369" s="216"/>
    </row>
    <row r="370" spans="1:8" x14ac:dyDescent="0.2">
      <c r="A370" s="131" t="s">
        <v>541</v>
      </c>
      <c r="B370" s="27">
        <v>1.3</v>
      </c>
      <c r="C370" s="29">
        <v>2.8</v>
      </c>
      <c r="D370" s="8">
        <f t="shared" si="6"/>
        <v>3.64</v>
      </c>
      <c r="E370" s="13"/>
      <c r="F370" s="141"/>
      <c r="G370" s="142"/>
      <c r="H370" s="216"/>
    </row>
    <row r="371" spans="1:8" x14ac:dyDescent="0.2">
      <c r="A371" s="131" t="s">
        <v>542</v>
      </c>
      <c r="B371" s="27">
        <v>4.0999999999999996</v>
      </c>
      <c r="C371" s="29">
        <v>2.8</v>
      </c>
      <c r="D371" s="8">
        <f t="shared" si="6"/>
        <v>11.48</v>
      </c>
      <c r="E371" s="13"/>
      <c r="F371" s="141"/>
      <c r="G371" s="142"/>
      <c r="H371" s="216"/>
    </row>
    <row r="372" spans="1:8" x14ac:dyDescent="0.2">
      <c r="A372" s="131" t="s">
        <v>543</v>
      </c>
      <c r="B372" s="8">
        <v>6.05</v>
      </c>
      <c r="C372" s="29">
        <v>2.8</v>
      </c>
      <c r="D372" s="8">
        <f t="shared" si="6"/>
        <v>16.940000000000001</v>
      </c>
      <c r="E372" s="13"/>
      <c r="F372" s="141"/>
      <c r="G372" s="142"/>
      <c r="H372" s="216"/>
    </row>
    <row r="373" spans="1:8" x14ac:dyDescent="0.2">
      <c r="A373" s="131"/>
      <c r="B373" s="8"/>
      <c r="C373" s="96" t="s">
        <v>189</v>
      </c>
      <c r="D373" s="27">
        <f>SUM(D363:D372)</f>
        <v>107.36000000000001</v>
      </c>
      <c r="E373" s="13"/>
      <c r="F373" s="141"/>
      <c r="G373" s="142"/>
      <c r="H373" s="216"/>
    </row>
    <row r="374" spans="1:8" x14ac:dyDescent="0.2">
      <c r="A374" s="131"/>
      <c r="B374" s="8"/>
      <c r="C374" s="9"/>
      <c r="D374" s="42"/>
      <c r="E374" s="13"/>
      <c r="F374" s="141"/>
      <c r="G374" s="142"/>
      <c r="H374" s="216"/>
    </row>
    <row r="375" spans="1:8" ht="38.25" x14ac:dyDescent="0.2">
      <c r="A375" s="131" t="s">
        <v>544</v>
      </c>
      <c r="B375" s="8" t="s">
        <v>388</v>
      </c>
      <c r="C375" s="9" t="s">
        <v>389</v>
      </c>
      <c r="D375" s="42" t="s">
        <v>24</v>
      </c>
      <c r="E375" s="13">
        <f>D386</f>
        <v>107.36000000000001</v>
      </c>
      <c r="F375" s="141"/>
      <c r="G375" s="142"/>
      <c r="H375" s="216"/>
    </row>
    <row r="376" spans="1:8" x14ac:dyDescent="0.2">
      <c r="A376" s="131" t="s">
        <v>168</v>
      </c>
      <c r="B376" s="8" t="s">
        <v>169</v>
      </c>
      <c r="C376" s="10" t="s">
        <v>170</v>
      </c>
      <c r="D376" s="14" t="s">
        <v>173</v>
      </c>
      <c r="E376" s="13"/>
      <c r="F376" s="141"/>
      <c r="G376" s="142"/>
      <c r="H376" s="216"/>
    </row>
    <row r="377" spans="1:8" x14ac:dyDescent="0.2">
      <c r="A377" s="131" t="s">
        <v>532</v>
      </c>
      <c r="B377" s="27">
        <v>4.3</v>
      </c>
      <c r="C377" s="29">
        <v>3</v>
      </c>
      <c r="D377" s="27">
        <f t="shared" ref="D377:D385" si="7">ROUND(B377*C377,2)</f>
        <v>12.9</v>
      </c>
      <c r="E377" s="13"/>
      <c r="F377" s="141"/>
      <c r="G377" s="142"/>
      <c r="H377" s="216"/>
    </row>
    <row r="378" spans="1:8" x14ac:dyDescent="0.2">
      <c r="A378" s="131" t="s">
        <v>533</v>
      </c>
      <c r="B378" s="27">
        <v>3.4</v>
      </c>
      <c r="C378" s="29">
        <v>3</v>
      </c>
      <c r="D378" s="27">
        <f t="shared" si="7"/>
        <v>10.199999999999999</v>
      </c>
      <c r="E378" s="13"/>
      <c r="F378" s="141"/>
      <c r="G378" s="142"/>
      <c r="H378" s="216"/>
    </row>
    <row r="379" spans="1:8" x14ac:dyDescent="0.2">
      <c r="A379" s="131" t="s">
        <v>534</v>
      </c>
      <c r="B379" s="27">
        <v>4.0999999999999996</v>
      </c>
      <c r="C379" s="29">
        <v>3</v>
      </c>
      <c r="D379" s="27">
        <f t="shared" si="7"/>
        <v>12.3</v>
      </c>
      <c r="E379" s="13"/>
      <c r="F379" s="141"/>
      <c r="G379" s="142"/>
      <c r="H379" s="216"/>
    </row>
    <row r="380" spans="1:8" x14ac:dyDescent="0.2">
      <c r="A380" s="131" t="s">
        <v>535</v>
      </c>
      <c r="B380" s="27">
        <v>3.4</v>
      </c>
      <c r="C380" s="29">
        <v>3</v>
      </c>
      <c r="D380" s="27">
        <f t="shared" si="7"/>
        <v>10.199999999999999</v>
      </c>
      <c r="E380" s="13"/>
      <c r="F380" s="141"/>
      <c r="G380" s="142"/>
      <c r="H380" s="216"/>
    </row>
    <row r="381" spans="1:8" x14ac:dyDescent="0.2">
      <c r="A381" s="131" t="s">
        <v>536</v>
      </c>
      <c r="B381" s="27">
        <v>4.3</v>
      </c>
      <c r="C381" s="29">
        <v>3</v>
      </c>
      <c r="D381" s="27">
        <f t="shared" si="7"/>
        <v>12.9</v>
      </c>
      <c r="E381" s="13"/>
      <c r="F381" s="141"/>
      <c r="G381" s="142"/>
      <c r="H381" s="216"/>
    </row>
    <row r="382" spans="1:8" x14ac:dyDescent="0.2">
      <c r="A382" s="131" t="s">
        <v>540</v>
      </c>
      <c r="B382" s="27">
        <v>6</v>
      </c>
      <c r="C382" s="29">
        <v>2.8</v>
      </c>
      <c r="D382" s="8">
        <f t="shared" si="7"/>
        <v>16.8</v>
      </c>
      <c r="E382" s="13"/>
      <c r="F382" s="141"/>
      <c r="G382" s="142"/>
      <c r="H382" s="216"/>
    </row>
    <row r="383" spans="1:8" x14ac:dyDescent="0.2">
      <c r="A383" s="131" t="s">
        <v>541</v>
      </c>
      <c r="B383" s="27">
        <v>1.3</v>
      </c>
      <c r="C383" s="29">
        <v>2.8</v>
      </c>
      <c r="D383" s="8">
        <f t="shared" si="7"/>
        <v>3.64</v>
      </c>
      <c r="E383" s="13"/>
      <c r="F383" s="141"/>
      <c r="G383" s="142"/>
      <c r="H383" s="216"/>
    </row>
    <row r="384" spans="1:8" x14ac:dyDescent="0.2">
      <c r="A384" s="131" t="s">
        <v>542</v>
      </c>
      <c r="B384" s="27">
        <v>4.0999999999999996</v>
      </c>
      <c r="C384" s="29">
        <v>2.8</v>
      </c>
      <c r="D384" s="8">
        <f t="shared" si="7"/>
        <v>11.48</v>
      </c>
      <c r="E384" s="13"/>
      <c r="F384" s="141"/>
      <c r="G384" s="142"/>
      <c r="H384" s="216"/>
    </row>
    <row r="385" spans="1:8" x14ac:dyDescent="0.2">
      <c r="A385" s="131" t="s">
        <v>543</v>
      </c>
      <c r="B385" s="8">
        <v>6.05</v>
      </c>
      <c r="C385" s="29">
        <v>2.8</v>
      </c>
      <c r="D385" s="8">
        <f t="shared" si="7"/>
        <v>16.940000000000001</v>
      </c>
      <c r="E385" s="13"/>
      <c r="F385" s="141"/>
      <c r="G385" s="142"/>
      <c r="H385" s="216"/>
    </row>
    <row r="386" spans="1:8" x14ac:dyDescent="0.2">
      <c r="A386" s="131"/>
      <c r="B386" s="8"/>
      <c r="C386" s="96" t="s">
        <v>189</v>
      </c>
      <c r="D386" s="27">
        <f>SUM(D376:D385)</f>
        <v>107.36000000000001</v>
      </c>
      <c r="E386" s="13"/>
      <c r="F386" s="141"/>
      <c r="G386" s="142"/>
      <c r="H386" s="216"/>
    </row>
    <row r="387" spans="1:8" x14ac:dyDescent="0.2">
      <c r="A387" s="131"/>
      <c r="B387" s="8"/>
      <c r="C387" s="9"/>
      <c r="D387" s="42"/>
      <c r="E387" s="13"/>
      <c r="F387" s="141"/>
      <c r="G387" s="142"/>
      <c r="H387" s="216"/>
    </row>
    <row r="388" spans="1:8" ht="63.75" x14ac:dyDescent="0.2">
      <c r="A388" s="131" t="s">
        <v>545</v>
      </c>
      <c r="B388" s="8">
        <v>87251</v>
      </c>
      <c r="C388" s="97" t="s">
        <v>546</v>
      </c>
      <c r="D388" s="8" t="s">
        <v>24</v>
      </c>
      <c r="E388" s="13">
        <f>D398</f>
        <v>95.06</v>
      </c>
      <c r="F388" s="141"/>
      <c r="G388" s="142"/>
      <c r="H388" s="216"/>
    </row>
    <row r="389" spans="1:8" x14ac:dyDescent="0.2">
      <c r="A389" s="131" t="s">
        <v>168</v>
      </c>
      <c r="B389" s="8" t="s">
        <v>169</v>
      </c>
      <c r="C389" s="10" t="s">
        <v>170</v>
      </c>
      <c r="D389" s="14" t="s">
        <v>173</v>
      </c>
      <c r="E389" s="13"/>
      <c r="F389" s="141"/>
      <c r="G389" s="142"/>
      <c r="H389" s="216"/>
    </row>
    <row r="390" spans="1:8" x14ac:dyDescent="0.2">
      <c r="A390" s="131" t="s">
        <v>532</v>
      </c>
      <c r="B390" s="27">
        <v>4.3</v>
      </c>
      <c r="C390" s="29">
        <v>3</v>
      </c>
      <c r="D390" s="27">
        <f t="shared" ref="D390:D397" si="8">ROUND(B390*C390,2)</f>
        <v>12.9</v>
      </c>
      <c r="E390" s="13"/>
      <c r="F390" s="141"/>
      <c r="G390" s="142"/>
      <c r="H390" s="216"/>
    </row>
    <row r="391" spans="1:8" x14ac:dyDescent="0.2">
      <c r="A391" s="131" t="s">
        <v>533</v>
      </c>
      <c r="B391" s="27">
        <v>3.4</v>
      </c>
      <c r="C391" s="29">
        <v>3</v>
      </c>
      <c r="D391" s="27">
        <f t="shared" si="8"/>
        <v>10.199999999999999</v>
      </c>
      <c r="E391" s="13"/>
      <c r="F391" s="141"/>
      <c r="G391" s="142"/>
      <c r="H391" s="216"/>
    </row>
    <row r="392" spans="1:8" x14ac:dyDescent="0.2">
      <c r="A392" s="131" t="s">
        <v>535</v>
      </c>
      <c r="B392" s="27">
        <v>3.4</v>
      </c>
      <c r="C392" s="29">
        <v>3</v>
      </c>
      <c r="D392" s="27">
        <f t="shared" si="8"/>
        <v>10.199999999999999</v>
      </c>
      <c r="E392" s="13"/>
      <c r="F392" s="141"/>
      <c r="G392" s="142"/>
      <c r="H392" s="216"/>
    </row>
    <row r="393" spans="1:8" x14ac:dyDescent="0.2">
      <c r="A393" s="131" t="s">
        <v>536</v>
      </c>
      <c r="B393" s="27">
        <v>4.3</v>
      </c>
      <c r="C393" s="29">
        <v>3</v>
      </c>
      <c r="D393" s="27">
        <f t="shared" si="8"/>
        <v>12.9</v>
      </c>
      <c r="E393" s="13"/>
      <c r="F393" s="141"/>
      <c r="G393" s="142"/>
      <c r="H393" s="216"/>
    </row>
    <row r="394" spans="1:8" x14ac:dyDescent="0.2">
      <c r="A394" s="131" t="s">
        <v>540</v>
      </c>
      <c r="B394" s="27">
        <v>6</v>
      </c>
      <c r="C394" s="29">
        <v>2.8</v>
      </c>
      <c r="D394" s="8">
        <f t="shared" si="8"/>
        <v>16.8</v>
      </c>
      <c r="E394" s="13"/>
      <c r="F394" s="141"/>
      <c r="G394" s="142"/>
      <c r="H394" s="216"/>
    </row>
    <row r="395" spans="1:8" x14ac:dyDescent="0.2">
      <c r="A395" s="131" t="s">
        <v>541</v>
      </c>
      <c r="B395" s="27">
        <v>1.3</v>
      </c>
      <c r="C395" s="29">
        <v>2.8</v>
      </c>
      <c r="D395" s="8">
        <f t="shared" si="8"/>
        <v>3.64</v>
      </c>
      <c r="E395" s="13"/>
      <c r="F395" s="141"/>
      <c r="G395" s="142"/>
      <c r="H395" s="216"/>
    </row>
    <row r="396" spans="1:8" x14ac:dyDescent="0.2">
      <c r="A396" s="131" t="s">
        <v>542</v>
      </c>
      <c r="B396" s="27">
        <v>4.0999999999999996</v>
      </c>
      <c r="C396" s="29">
        <v>2.8</v>
      </c>
      <c r="D396" s="8">
        <f t="shared" si="8"/>
        <v>11.48</v>
      </c>
      <c r="E396" s="13"/>
      <c r="F396" s="141"/>
      <c r="G396" s="142"/>
      <c r="H396" s="216"/>
    </row>
    <row r="397" spans="1:8" x14ac:dyDescent="0.2">
      <c r="A397" s="131" t="s">
        <v>543</v>
      </c>
      <c r="B397" s="8">
        <v>6.05</v>
      </c>
      <c r="C397" s="29">
        <v>2.8</v>
      </c>
      <c r="D397" s="8">
        <f t="shared" si="8"/>
        <v>16.940000000000001</v>
      </c>
      <c r="E397" s="13"/>
      <c r="F397" s="141"/>
      <c r="G397" s="142"/>
      <c r="H397" s="216"/>
    </row>
    <row r="398" spans="1:8" x14ac:dyDescent="0.2">
      <c r="A398" s="131"/>
      <c r="B398" s="8"/>
      <c r="C398" s="96" t="s">
        <v>189</v>
      </c>
      <c r="D398" s="27">
        <f>SUM(D389:D397)</f>
        <v>95.06</v>
      </c>
      <c r="E398" s="13"/>
      <c r="F398" s="141"/>
      <c r="G398" s="142"/>
      <c r="H398" s="216"/>
    </row>
    <row r="399" spans="1:8" x14ac:dyDescent="0.2">
      <c r="A399" s="131"/>
      <c r="B399" s="8"/>
      <c r="C399" s="9"/>
      <c r="D399" s="8"/>
      <c r="E399" s="13"/>
      <c r="F399" s="141"/>
      <c r="G399" s="142"/>
      <c r="H399" s="216"/>
    </row>
    <row r="400" spans="1:8" x14ac:dyDescent="0.2">
      <c r="A400" s="374" t="s">
        <v>20</v>
      </c>
      <c r="B400" s="375"/>
      <c r="C400" s="375"/>
      <c r="D400" s="375"/>
      <c r="E400" s="375"/>
      <c r="F400" s="375"/>
      <c r="G400" s="375"/>
      <c r="H400" s="135">
        <f>SUM(H330:H399)</f>
        <v>0</v>
      </c>
    </row>
    <row r="401" spans="1:8" x14ac:dyDescent="0.2">
      <c r="A401" s="131">
        <v>6</v>
      </c>
      <c r="B401" s="15"/>
      <c r="C401" s="453" t="s">
        <v>102</v>
      </c>
      <c r="D401" s="454"/>
      <c r="E401" s="454"/>
      <c r="F401" s="454"/>
      <c r="G401" s="454"/>
      <c r="H401" s="455"/>
    </row>
    <row r="402" spans="1:8" ht="51" x14ac:dyDescent="0.2">
      <c r="A402" s="131" t="s">
        <v>103</v>
      </c>
      <c r="B402" s="3" t="s">
        <v>431</v>
      </c>
      <c r="C402" s="43" t="s">
        <v>408</v>
      </c>
      <c r="D402" s="151" t="s">
        <v>15</v>
      </c>
      <c r="E402" s="13">
        <v>8</v>
      </c>
      <c r="F402" s="438" t="s">
        <v>547</v>
      </c>
      <c r="G402" s="439"/>
      <c r="H402" s="440"/>
    </row>
    <row r="403" spans="1:8" ht="25.5" x14ac:dyDescent="0.2">
      <c r="A403" s="131" t="s">
        <v>106</v>
      </c>
      <c r="B403" s="3" t="s">
        <v>436</v>
      </c>
      <c r="C403" s="43" t="s">
        <v>409</v>
      </c>
      <c r="D403" s="151" t="s">
        <v>15</v>
      </c>
      <c r="E403" s="13">
        <v>8</v>
      </c>
      <c r="F403" s="438" t="s">
        <v>547</v>
      </c>
      <c r="G403" s="439"/>
      <c r="H403" s="440"/>
    </row>
    <row r="404" spans="1:8" ht="76.5" x14ac:dyDescent="0.2">
      <c r="A404" s="131" t="s">
        <v>107</v>
      </c>
      <c r="B404" s="50" t="s">
        <v>425</v>
      </c>
      <c r="C404" s="97" t="s">
        <v>424</v>
      </c>
      <c r="D404" s="8" t="s">
        <v>24</v>
      </c>
      <c r="E404" s="13">
        <v>1283.2</v>
      </c>
      <c r="F404" s="438" t="s">
        <v>786</v>
      </c>
      <c r="G404" s="439"/>
      <c r="H404" s="440"/>
    </row>
    <row r="405" spans="1:8" ht="76.5" x14ac:dyDescent="0.2">
      <c r="A405" s="131" t="s">
        <v>108</v>
      </c>
      <c r="B405" s="3" t="s">
        <v>497</v>
      </c>
      <c r="C405" s="43" t="s">
        <v>426</v>
      </c>
      <c r="D405" s="31" t="s">
        <v>53</v>
      </c>
      <c r="E405" s="13">
        <v>142</v>
      </c>
      <c r="F405" s="438" t="s">
        <v>787</v>
      </c>
      <c r="G405" s="439"/>
      <c r="H405" s="440"/>
    </row>
    <row r="406" spans="1:8" ht="25.5" x14ac:dyDescent="0.2">
      <c r="A406" s="131" t="s">
        <v>109</v>
      </c>
      <c r="B406" s="3" t="s">
        <v>498</v>
      </c>
      <c r="C406" s="66" t="s">
        <v>430</v>
      </c>
      <c r="D406" s="31" t="s">
        <v>53</v>
      </c>
      <c r="E406" s="13">
        <v>64</v>
      </c>
      <c r="F406" s="438" t="s">
        <v>788</v>
      </c>
      <c r="G406" s="439"/>
      <c r="H406" s="440"/>
    </row>
    <row r="407" spans="1:8" x14ac:dyDescent="0.2">
      <c r="A407" s="131" t="s">
        <v>113</v>
      </c>
      <c r="B407" s="3" t="s">
        <v>499</v>
      </c>
      <c r="C407" s="67" t="s">
        <v>435</v>
      </c>
      <c r="D407" s="31" t="s">
        <v>53</v>
      </c>
      <c r="E407" s="13">
        <v>625</v>
      </c>
      <c r="F407" s="438" t="s">
        <v>789</v>
      </c>
      <c r="G407" s="439"/>
      <c r="H407" s="440"/>
    </row>
    <row r="408" spans="1:8" ht="25.5" x14ac:dyDescent="0.2">
      <c r="A408" s="131" t="s">
        <v>434</v>
      </c>
      <c r="B408" s="21">
        <v>1332</v>
      </c>
      <c r="C408" s="22" t="s">
        <v>439</v>
      </c>
      <c r="D408" s="31" t="s">
        <v>53</v>
      </c>
      <c r="E408" s="13">
        <v>535</v>
      </c>
      <c r="F408" s="438" t="s">
        <v>791</v>
      </c>
      <c r="G408" s="439"/>
      <c r="H408" s="440"/>
    </row>
    <row r="409" spans="1:8" ht="25.5" x14ac:dyDescent="0.2">
      <c r="A409" s="131" t="s">
        <v>440</v>
      </c>
      <c r="B409" s="21">
        <v>1319</v>
      </c>
      <c r="C409" s="22" t="s">
        <v>438</v>
      </c>
      <c r="D409" s="31" t="s">
        <v>53</v>
      </c>
      <c r="E409" s="13">
        <v>927</v>
      </c>
      <c r="F409" s="438" t="s">
        <v>790</v>
      </c>
      <c r="G409" s="439"/>
      <c r="H409" s="440"/>
    </row>
    <row r="410" spans="1:8" ht="38.25" x14ac:dyDescent="0.2">
      <c r="A410" s="131" t="s">
        <v>441</v>
      </c>
      <c r="B410" s="8" t="s">
        <v>104</v>
      </c>
      <c r="C410" s="9" t="s">
        <v>105</v>
      </c>
      <c r="D410" s="8" t="s">
        <v>24</v>
      </c>
      <c r="E410" s="13">
        <v>1283.2</v>
      </c>
      <c r="F410" s="438" t="s">
        <v>786</v>
      </c>
      <c r="G410" s="439"/>
      <c r="H410" s="440"/>
    </row>
    <row r="411" spans="1:8" ht="51" x14ac:dyDescent="0.2">
      <c r="A411" s="131" t="s">
        <v>442</v>
      </c>
      <c r="B411" s="8" t="s">
        <v>110</v>
      </c>
      <c r="C411" s="9" t="s">
        <v>111</v>
      </c>
      <c r="D411" s="8" t="s">
        <v>33</v>
      </c>
      <c r="E411" s="13">
        <v>80.2</v>
      </c>
      <c r="F411" s="438" t="s">
        <v>792</v>
      </c>
      <c r="G411" s="439"/>
      <c r="H411" s="440"/>
    </row>
    <row r="412" spans="1:8" x14ac:dyDescent="0.2">
      <c r="A412" s="374"/>
      <c r="B412" s="375"/>
      <c r="C412" s="375"/>
      <c r="D412" s="375"/>
      <c r="E412" s="375"/>
      <c r="F412" s="375"/>
      <c r="G412" s="375"/>
      <c r="H412" s="135"/>
    </row>
    <row r="413" spans="1:8" x14ac:dyDescent="0.2">
      <c r="A413" s="131">
        <v>7</v>
      </c>
      <c r="B413" s="15"/>
      <c r="C413" s="453" t="s">
        <v>112</v>
      </c>
      <c r="D413" s="454"/>
      <c r="E413" s="454"/>
      <c r="F413" s="454"/>
      <c r="G413" s="454"/>
      <c r="H413" s="455"/>
    </row>
    <row r="414" spans="1:8" x14ac:dyDescent="0.2">
      <c r="A414" s="131" t="s">
        <v>114</v>
      </c>
      <c r="B414" s="15"/>
      <c r="C414" s="146" t="s">
        <v>289</v>
      </c>
      <c r="D414" s="147"/>
      <c r="E414" s="147"/>
      <c r="F414" s="147"/>
      <c r="G414" s="147"/>
      <c r="H414" s="137"/>
    </row>
    <row r="415" spans="1:8" ht="63.75" x14ac:dyDescent="0.2">
      <c r="A415" s="131" t="s">
        <v>313</v>
      </c>
      <c r="B415" s="8" t="s">
        <v>257</v>
      </c>
      <c r="C415" s="9" t="s">
        <v>258</v>
      </c>
      <c r="D415" s="8" t="s">
        <v>33</v>
      </c>
      <c r="E415" s="13">
        <v>30</v>
      </c>
      <c r="F415" s="438" t="s">
        <v>653</v>
      </c>
      <c r="G415" s="439"/>
      <c r="H415" s="440"/>
    </row>
    <row r="416" spans="1:8" ht="63.75" x14ac:dyDescent="0.2">
      <c r="A416" s="131" t="s">
        <v>314</v>
      </c>
      <c r="B416" s="8" t="s">
        <v>259</v>
      </c>
      <c r="C416" s="9" t="s">
        <v>260</v>
      </c>
      <c r="D416" s="8" t="s">
        <v>33</v>
      </c>
      <c r="E416" s="13">
        <v>30</v>
      </c>
      <c r="F416" s="438" t="s">
        <v>653</v>
      </c>
      <c r="G416" s="439"/>
      <c r="H416" s="440"/>
    </row>
    <row r="417" spans="1:8" ht="63.75" x14ac:dyDescent="0.2">
      <c r="A417" s="131" t="s">
        <v>315</v>
      </c>
      <c r="B417" s="8" t="s">
        <v>261</v>
      </c>
      <c r="C417" s="9" t="s">
        <v>262</v>
      </c>
      <c r="D417" s="8" t="s">
        <v>33</v>
      </c>
      <c r="E417" s="13">
        <v>111</v>
      </c>
      <c r="F417" s="438" t="s">
        <v>654</v>
      </c>
      <c r="G417" s="439"/>
      <c r="H417" s="440"/>
    </row>
    <row r="418" spans="1:8" ht="63.75" x14ac:dyDescent="0.2">
      <c r="A418" s="131" t="s">
        <v>316</v>
      </c>
      <c r="B418" s="8" t="s">
        <v>263</v>
      </c>
      <c r="C418" s="9" t="s">
        <v>264</v>
      </c>
      <c r="D418" s="8" t="s">
        <v>117</v>
      </c>
      <c r="E418" s="13">
        <v>7</v>
      </c>
      <c r="F418" s="438" t="s">
        <v>655</v>
      </c>
      <c r="G418" s="439"/>
      <c r="H418" s="440"/>
    </row>
    <row r="419" spans="1:8" ht="63.75" x14ac:dyDescent="0.2">
      <c r="A419" s="131" t="s">
        <v>317</v>
      </c>
      <c r="B419" s="8" t="s">
        <v>265</v>
      </c>
      <c r="C419" s="9" t="s">
        <v>266</v>
      </c>
      <c r="D419" s="8" t="s">
        <v>117</v>
      </c>
      <c r="E419" s="13">
        <v>4</v>
      </c>
      <c r="F419" s="438" t="s">
        <v>656</v>
      </c>
      <c r="G419" s="439"/>
      <c r="H419" s="440"/>
    </row>
    <row r="420" spans="1:8" ht="63.75" x14ac:dyDescent="0.2">
      <c r="A420" s="131" t="s">
        <v>318</v>
      </c>
      <c r="B420" s="8" t="s">
        <v>267</v>
      </c>
      <c r="C420" s="9" t="s">
        <v>268</v>
      </c>
      <c r="D420" s="8" t="s">
        <v>117</v>
      </c>
      <c r="E420" s="13">
        <v>1</v>
      </c>
      <c r="F420" s="438" t="s">
        <v>167</v>
      </c>
      <c r="G420" s="439"/>
      <c r="H420" s="440"/>
    </row>
    <row r="421" spans="1:8" ht="63.75" x14ac:dyDescent="0.2">
      <c r="A421" s="131" t="s">
        <v>319</v>
      </c>
      <c r="B421" s="8" t="s">
        <v>269</v>
      </c>
      <c r="C421" s="9" t="s">
        <v>270</v>
      </c>
      <c r="D421" s="8" t="s">
        <v>117</v>
      </c>
      <c r="E421" s="13">
        <v>9</v>
      </c>
      <c r="F421" s="438" t="s">
        <v>657</v>
      </c>
      <c r="G421" s="439"/>
      <c r="H421" s="440"/>
    </row>
    <row r="422" spans="1:8" ht="63.75" x14ac:dyDescent="0.2">
      <c r="A422" s="131" t="s">
        <v>320</v>
      </c>
      <c r="B422" s="8" t="s">
        <v>271</v>
      </c>
      <c r="C422" s="9" t="s">
        <v>272</v>
      </c>
      <c r="D422" s="8" t="s">
        <v>117</v>
      </c>
      <c r="E422" s="13">
        <v>21</v>
      </c>
      <c r="F422" s="438" t="s">
        <v>658</v>
      </c>
      <c r="G422" s="439"/>
      <c r="H422" s="440"/>
    </row>
    <row r="423" spans="1:8" ht="63.75" x14ac:dyDescent="0.2">
      <c r="A423" s="131" t="s">
        <v>321</v>
      </c>
      <c r="B423" s="8" t="s">
        <v>273</v>
      </c>
      <c r="C423" s="9" t="s">
        <v>274</v>
      </c>
      <c r="D423" s="8" t="s">
        <v>117</v>
      </c>
      <c r="E423" s="13">
        <v>3</v>
      </c>
      <c r="F423" s="438" t="s">
        <v>659</v>
      </c>
      <c r="G423" s="439"/>
      <c r="H423" s="440"/>
    </row>
    <row r="424" spans="1:8" ht="63.75" x14ac:dyDescent="0.2">
      <c r="A424" s="131" t="s">
        <v>322</v>
      </c>
      <c r="B424" s="10" t="s">
        <v>275</v>
      </c>
      <c r="C424" s="9" t="s">
        <v>276</v>
      </c>
      <c r="D424" s="10" t="s">
        <v>117</v>
      </c>
      <c r="E424" s="13">
        <v>1</v>
      </c>
      <c r="F424" s="438" t="s">
        <v>167</v>
      </c>
      <c r="G424" s="439"/>
      <c r="H424" s="440"/>
    </row>
    <row r="425" spans="1:8" ht="63.75" x14ac:dyDescent="0.2">
      <c r="A425" s="131" t="s">
        <v>323</v>
      </c>
      <c r="B425" s="8" t="s">
        <v>277</v>
      </c>
      <c r="C425" s="9" t="s">
        <v>278</v>
      </c>
      <c r="D425" s="8" t="s">
        <v>117</v>
      </c>
      <c r="E425" s="13">
        <v>7</v>
      </c>
      <c r="F425" s="438" t="s">
        <v>655</v>
      </c>
      <c r="G425" s="439"/>
      <c r="H425" s="440"/>
    </row>
    <row r="426" spans="1:8" ht="63.75" x14ac:dyDescent="0.2">
      <c r="A426" s="131" t="s">
        <v>324</v>
      </c>
      <c r="B426" s="8" t="s">
        <v>279</v>
      </c>
      <c r="C426" s="9" t="s">
        <v>280</v>
      </c>
      <c r="D426" s="8" t="s">
        <v>117</v>
      </c>
      <c r="E426" s="13">
        <v>13</v>
      </c>
      <c r="F426" s="438" t="s">
        <v>660</v>
      </c>
      <c r="G426" s="439"/>
      <c r="H426" s="440"/>
    </row>
    <row r="427" spans="1:8" ht="63.75" x14ac:dyDescent="0.2">
      <c r="A427" s="131" t="s">
        <v>325</v>
      </c>
      <c r="B427" s="8" t="s">
        <v>281</v>
      </c>
      <c r="C427" s="9" t="s">
        <v>282</v>
      </c>
      <c r="D427" s="8" t="s">
        <v>117</v>
      </c>
      <c r="E427" s="13">
        <v>1</v>
      </c>
      <c r="F427" s="438" t="s">
        <v>167</v>
      </c>
      <c r="G427" s="439"/>
      <c r="H427" s="440"/>
    </row>
    <row r="428" spans="1:8" ht="63.75" x14ac:dyDescent="0.2">
      <c r="A428" s="131" t="s">
        <v>326</v>
      </c>
      <c r="B428" s="8" t="s">
        <v>283</v>
      </c>
      <c r="C428" s="9" t="s">
        <v>284</v>
      </c>
      <c r="D428" s="8" t="s">
        <v>117</v>
      </c>
      <c r="E428" s="13">
        <v>10</v>
      </c>
      <c r="F428" s="438" t="s">
        <v>661</v>
      </c>
      <c r="G428" s="439"/>
      <c r="H428" s="440"/>
    </row>
    <row r="429" spans="1:8" ht="63.75" x14ac:dyDescent="0.2">
      <c r="A429" s="131" t="s">
        <v>327</v>
      </c>
      <c r="B429" s="8" t="s">
        <v>285</v>
      </c>
      <c r="C429" s="9" t="s">
        <v>286</v>
      </c>
      <c r="D429" s="8" t="s">
        <v>117</v>
      </c>
      <c r="E429" s="13">
        <v>4</v>
      </c>
      <c r="F429" s="438" t="s">
        <v>656</v>
      </c>
      <c r="G429" s="439"/>
      <c r="H429" s="440"/>
    </row>
    <row r="430" spans="1:8" ht="51" x14ac:dyDescent="0.2">
      <c r="A430" s="131" t="s">
        <v>328</v>
      </c>
      <c r="B430" s="10" t="s">
        <v>287</v>
      </c>
      <c r="C430" s="9" t="s">
        <v>288</v>
      </c>
      <c r="D430" s="10" t="s">
        <v>117</v>
      </c>
      <c r="E430" s="13">
        <v>4</v>
      </c>
      <c r="F430" s="438" t="s">
        <v>656</v>
      </c>
      <c r="G430" s="439"/>
      <c r="H430" s="440"/>
    </row>
    <row r="431" spans="1:8" ht="63.75" x14ac:dyDescent="0.2">
      <c r="A431" s="131" t="s">
        <v>329</v>
      </c>
      <c r="B431" s="8" t="s">
        <v>290</v>
      </c>
      <c r="C431" s="9" t="s">
        <v>291</v>
      </c>
      <c r="D431" s="8" t="s">
        <v>117</v>
      </c>
      <c r="E431" s="13">
        <v>11</v>
      </c>
      <c r="F431" s="438" t="s">
        <v>662</v>
      </c>
      <c r="G431" s="439"/>
      <c r="H431" s="440"/>
    </row>
    <row r="432" spans="1:8" ht="63.75" x14ac:dyDescent="0.2">
      <c r="A432" s="131" t="s">
        <v>330</v>
      </c>
      <c r="B432" s="8" t="s">
        <v>292</v>
      </c>
      <c r="C432" s="9" t="s">
        <v>293</v>
      </c>
      <c r="D432" s="8" t="s">
        <v>117</v>
      </c>
      <c r="E432" s="13">
        <v>15</v>
      </c>
      <c r="F432" s="438" t="s">
        <v>663</v>
      </c>
      <c r="G432" s="439"/>
      <c r="H432" s="440"/>
    </row>
    <row r="433" spans="1:8" ht="38.25" x14ac:dyDescent="0.2">
      <c r="A433" s="131" t="s">
        <v>331</v>
      </c>
      <c r="B433" s="8" t="s">
        <v>298</v>
      </c>
      <c r="C433" s="9" t="s">
        <v>299</v>
      </c>
      <c r="D433" s="8" t="s">
        <v>117</v>
      </c>
      <c r="E433" s="13">
        <v>5</v>
      </c>
      <c r="F433" s="438" t="s">
        <v>664</v>
      </c>
      <c r="G433" s="439"/>
      <c r="H433" s="440"/>
    </row>
    <row r="434" spans="1:8" ht="51" x14ac:dyDescent="0.2">
      <c r="A434" s="131" t="s">
        <v>332</v>
      </c>
      <c r="B434" s="109" t="s">
        <v>300</v>
      </c>
      <c r="C434" s="20" t="s">
        <v>301</v>
      </c>
      <c r="D434" s="109" t="s">
        <v>117</v>
      </c>
      <c r="E434" s="13">
        <v>14</v>
      </c>
      <c r="F434" s="438" t="s">
        <v>665</v>
      </c>
      <c r="G434" s="439"/>
      <c r="H434" s="440"/>
    </row>
    <row r="435" spans="1:8" ht="51" x14ac:dyDescent="0.2">
      <c r="A435" s="131" t="s">
        <v>333</v>
      </c>
      <c r="B435" s="8" t="s">
        <v>302</v>
      </c>
      <c r="C435" s="9" t="s">
        <v>303</v>
      </c>
      <c r="D435" s="8" t="s">
        <v>117</v>
      </c>
      <c r="E435" s="13">
        <v>14</v>
      </c>
      <c r="F435" s="438" t="s">
        <v>665</v>
      </c>
      <c r="G435" s="439"/>
      <c r="H435" s="440"/>
    </row>
    <row r="436" spans="1:8" ht="38.25" x14ac:dyDescent="0.2">
      <c r="A436" s="131" t="s">
        <v>334</v>
      </c>
      <c r="B436" s="8" t="s">
        <v>118</v>
      </c>
      <c r="C436" s="9" t="s">
        <v>119</v>
      </c>
      <c r="D436" s="8" t="s">
        <v>117</v>
      </c>
      <c r="E436" s="13">
        <v>7</v>
      </c>
      <c r="F436" s="438" t="s">
        <v>655</v>
      </c>
      <c r="G436" s="439"/>
      <c r="H436" s="440"/>
    </row>
    <row r="437" spans="1:8" ht="38.25" x14ac:dyDescent="0.2">
      <c r="A437" s="131" t="s">
        <v>335</v>
      </c>
      <c r="B437" s="8" t="s">
        <v>120</v>
      </c>
      <c r="C437" s="9" t="s">
        <v>121</v>
      </c>
      <c r="D437" s="8" t="s">
        <v>117</v>
      </c>
      <c r="E437" s="13">
        <v>15</v>
      </c>
      <c r="F437" s="438" t="s">
        <v>663</v>
      </c>
      <c r="G437" s="439"/>
      <c r="H437" s="440"/>
    </row>
    <row r="438" spans="1:8" ht="38.25" x14ac:dyDescent="0.2">
      <c r="A438" s="131" t="s">
        <v>336</v>
      </c>
      <c r="B438" s="8" t="s">
        <v>308</v>
      </c>
      <c r="C438" s="9" t="s">
        <v>309</v>
      </c>
      <c r="D438" s="8" t="s">
        <v>117</v>
      </c>
      <c r="E438" s="13">
        <v>14</v>
      </c>
      <c r="F438" s="438" t="s">
        <v>665</v>
      </c>
      <c r="G438" s="439"/>
      <c r="H438" s="440"/>
    </row>
    <row r="439" spans="1:8" ht="38.25" x14ac:dyDescent="0.2">
      <c r="A439" s="131" t="s">
        <v>337</v>
      </c>
      <c r="B439" s="8" t="s">
        <v>310</v>
      </c>
      <c r="C439" s="9" t="s">
        <v>311</v>
      </c>
      <c r="D439" s="8" t="s">
        <v>117</v>
      </c>
      <c r="E439" s="13">
        <v>15</v>
      </c>
      <c r="F439" s="438" t="s">
        <v>663</v>
      </c>
      <c r="G439" s="439"/>
      <c r="H439" s="440"/>
    </row>
    <row r="440" spans="1:8" ht="63.75" x14ac:dyDescent="0.2">
      <c r="A440" s="131" t="s">
        <v>338</v>
      </c>
      <c r="B440" s="8" t="s">
        <v>304</v>
      </c>
      <c r="C440" s="9" t="s">
        <v>305</v>
      </c>
      <c r="D440" s="8" t="s">
        <v>117</v>
      </c>
      <c r="E440" s="13">
        <v>11</v>
      </c>
      <c r="F440" s="438" t="s">
        <v>662</v>
      </c>
      <c r="G440" s="439"/>
      <c r="H440" s="440"/>
    </row>
    <row r="441" spans="1:8" ht="63.75" x14ac:dyDescent="0.2">
      <c r="A441" s="131" t="s">
        <v>339</v>
      </c>
      <c r="B441" s="8" t="s">
        <v>306</v>
      </c>
      <c r="C441" s="9" t="s">
        <v>307</v>
      </c>
      <c r="D441" s="8" t="s">
        <v>117</v>
      </c>
      <c r="E441" s="13">
        <v>1</v>
      </c>
      <c r="F441" s="438" t="s">
        <v>167</v>
      </c>
      <c r="G441" s="439"/>
      <c r="H441" s="440"/>
    </row>
    <row r="442" spans="1:8" ht="63.75" x14ac:dyDescent="0.2">
      <c r="A442" s="131" t="s">
        <v>340</v>
      </c>
      <c r="B442" s="8" t="s">
        <v>294</v>
      </c>
      <c r="C442" s="9" t="s">
        <v>295</v>
      </c>
      <c r="D442" s="8" t="s">
        <v>117</v>
      </c>
      <c r="E442" s="13">
        <v>1</v>
      </c>
      <c r="F442" s="438" t="s">
        <v>167</v>
      </c>
      <c r="G442" s="439"/>
      <c r="H442" s="440"/>
    </row>
    <row r="443" spans="1:8" ht="63.75" x14ac:dyDescent="0.2">
      <c r="A443" s="131" t="s">
        <v>341</v>
      </c>
      <c r="B443" s="8" t="s">
        <v>296</v>
      </c>
      <c r="C443" s="9" t="s">
        <v>297</v>
      </c>
      <c r="D443" s="8" t="s">
        <v>117</v>
      </c>
      <c r="E443" s="13">
        <v>1</v>
      </c>
      <c r="F443" s="438" t="s">
        <v>167</v>
      </c>
      <c r="G443" s="439"/>
      <c r="H443" s="440"/>
    </row>
    <row r="444" spans="1:8" ht="51" x14ac:dyDescent="0.2">
      <c r="A444" s="131" t="s">
        <v>744</v>
      </c>
      <c r="B444" s="8" t="s">
        <v>742</v>
      </c>
      <c r="C444" s="9" t="s">
        <v>743</v>
      </c>
      <c r="D444" s="8" t="s">
        <v>117</v>
      </c>
      <c r="E444" s="13">
        <v>8</v>
      </c>
      <c r="F444" s="438" t="s">
        <v>547</v>
      </c>
      <c r="G444" s="439"/>
      <c r="H444" s="440"/>
    </row>
    <row r="445" spans="1:8" x14ac:dyDescent="0.2">
      <c r="A445" s="131" t="s">
        <v>123</v>
      </c>
      <c r="B445" s="8"/>
      <c r="C445" s="41" t="s">
        <v>312</v>
      </c>
      <c r="D445" s="8"/>
      <c r="E445" s="13"/>
      <c r="F445" s="438"/>
      <c r="G445" s="439"/>
      <c r="H445" s="440"/>
    </row>
    <row r="446" spans="1:8" ht="63.75" x14ac:dyDescent="0.2">
      <c r="A446" s="131" t="s">
        <v>344</v>
      </c>
      <c r="B446" s="8" t="s">
        <v>342</v>
      </c>
      <c r="C446" s="9" t="s">
        <v>343</v>
      </c>
      <c r="D446" s="8" t="s">
        <v>117</v>
      </c>
      <c r="E446" s="13">
        <v>24</v>
      </c>
      <c r="F446" s="438" t="s">
        <v>666</v>
      </c>
      <c r="G446" s="439"/>
      <c r="H446" s="440"/>
    </row>
    <row r="447" spans="1:8" ht="51" x14ac:dyDescent="0.2">
      <c r="A447" s="131" t="s">
        <v>345</v>
      </c>
      <c r="B447" s="8" t="s">
        <v>346</v>
      </c>
      <c r="C447" s="9" t="s">
        <v>347</v>
      </c>
      <c r="D447" s="8" t="s">
        <v>117</v>
      </c>
      <c r="E447" s="13">
        <v>7</v>
      </c>
      <c r="F447" s="438" t="s">
        <v>655</v>
      </c>
      <c r="G447" s="439"/>
      <c r="H447" s="440"/>
    </row>
    <row r="448" spans="1:8" ht="51" x14ac:dyDescent="0.2">
      <c r="A448" s="131" t="s">
        <v>350</v>
      </c>
      <c r="B448" s="8" t="s">
        <v>364</v>
      </c>
      <c r="C448" s="9" t="s">
        <v>365</v>
      </c>
      <c r="D448" s="8" t="s">
        <v>117</v>
      </c>
      <c r="E448" s="13">
        <v>5</v>
      </c>
      <c r="F448" s="438" t="s">
        <v>664</v>
      </c>
      <c r="G448" s="439"/>
      <c r="H448" s="440"/>
    </row>
    <row r="449" spans="1:8" ht="51" x14ac:dyDescent="0.2">
      <c r="A449" s="131" t="s">
        <v>351</v>
      </c>
      <c r="B449" s="8" t="s">
        <v>348</v>
      </c>
      <c r="C449" s="9" t="s">
        <v>349</v>
      </c>
      <c r="D449" s="8" t="s">
        <v>117</v>
      </c>
      <c r="E449" s="13">
        <v>12</v>
      </c>
      <c r="F449" s="438" t="s">
        <v>667</v>
      </c>
      <c r="G449" s="439"/>
      <c r="H449" s="440"/>
    </row>
    <row r="450" spans="1:8" ht="51" x14ac:dyDescent="0.2">
      <c r="A450" s="131" t="s">
        <v>354</v>
      </c>
      <c r="B450" s="8" t="s">
        <v>352</v>
      </c>
      <c r="C450" s="9" t="s">
        <v>353</v>
      </c>
      <c r="D450" s="8" t="s">
        <v>117</v>
      </c>
      <c r="E450" s="13">
        <v>28</v>
      </c>
      <c r="F450" s="438" t="s">
        <v>668</v>
      </c>
      <c r="G450" s="439"/>
      <c r="H450" s="440"/>
    </row>
    <row r="451" spans="1:8" ht="51" x14ac:dyDescent="0.2">
      <c r="A451" s="131" t="s">
        <v>357</v>
      </c>
      <c r="B451" s="8" t="s">
        <v>355</v>
      </c>
      <c r="C451" s="9" t="s">
        <v>356</v>
      </c>
      <c r="D451" s="8" t="s">
        <v>117</v>
      </c>
      <c r="E451" s="13">
        <v>38</v>
      </c>
      <c r="F451" s="438" t="s">
        <v>669</v>
      </c>
      <c r="G451" s="439"/>
      <c r="H451" s="440"/>
    </row>
    <row r="452" spans="1:8" ht="38.25" x14ac:dyDescent="0.2">
      <c r="A452" s="131" t="s">
        <v>361</v>
      </c>
      <c r="B452" s="21">
        <v>3521</v>
      </c>
      <c r="C452" s="22" t="s">
        <v>358</v>
      </c>
      <c r="D452" s="21" t="s">
        <v>122</v>
      </c>
      <c r="E452" s="13">
        <v>40</v>
      </c>
      <c r="F452" s="438" t="s">
        <v>670</v>
      </c>
      <c r="G452" s="439"/>
      <c r="H452" s="440"/>
    </row>
    <row r="453" spans="1:8" ht="51" x14ac:dyDescent="0.2">
      <c r="A453" s="131" t="s">
        <v>368</v>
      </c>
      <c r="B453" s="8" t="s">
        <v>359</v>
      </c>
      <c r="C453" s="9" t="s">
        <v>360</v>
      </c>
      <c r="D453" s="8" t="s">
        <v>33</v>
      </c>
      <c r="E453" s="13">
        <v>120</v>
      </c>
      <c r="F453" s="438" t="s">
        <v>671</v>
      </c>
      <c r="G453" s="439"/>
      <c r="H453" s="440"/>
    </row>
    <row r="454" spans="1:8" ht="51" x14ac:dyDescent="0.2">
      <c r="A454" s="131" t="s">
        <v>369</v>
      </c>
      <c r="B454" s="8" t="s">
        <v>362</v>
      </c>
      <c r="C454" s="9" t="s">
        <v>363</v>
      </c>
      <c r="D454" s="8" t="s">
        <v>33</v>
      </c>
      <c r="E454" s="13">
        <v>15</v>
      </c>
      <c r="F454" s="438" t="s">
        <v>672</v>
      </c>
      <c r="G454" s="439"/>
      <c r="H454" s="440"/>
    </row>
    <row r="455" spans="1:8" ht="63.75" x14ac:dyDescent="0.2">
      <c r="A455" s="131" t="s">
        <v>370</v>
      </c>
      <c r="B455" s="8" t="s">
        <v>366</v>
      </c>
      <c r="C455" s="9" t="s">
        <v>367</v>
      </c>
      <c r="D455" s="8" t="s">
        <v>117</v>
      </c>
      <c r="E455" s="13">
        <v>11</v>
      </c>
      <c r="F455" s="438" t="s">
        <v>662</v>
      </c>
      <c r="G455" s="439"/>
      <c r="H455" s="440"/>
    </row>
    <row r="456" spans="1:8" ht="51" x14ac:dyDescent="0.2">
      <c r="A456" s="131" t="s">
        <v>375</v>
      </c>
      <c r="B456" s="8" t="s">
        <v>371</v>
      </c>
      <c r="C456" s="9" t="s">
        <v>372</v>
      </c>
      <c r="D456" s="8" t="s">
        <v>117</v>
      </c>
      <c r="E456" s="13">
        <v>4</v>
      </c>
      <c r="F456" s="438" t="s">
        <v>656</v>
      </c>
      <c r="G456" s="439"/>
      <c r="H456" s="440"/>
    </row>
    <row r="457" spans="1:8" ht="51" x14ac:dyDescent="0.2">
      <c r="A457" s="131" t="s">
        <v>376</v>
      </c>
      <c r="B457" s="8" t="s">
        <v>373</v>
      </c>
      <c r="C457" s="9" t="s">
        <v>374</v>
      </c>
      <c r="D457" s="8" t="s">
        <v>117</v>
      </c>
      <c r="E457" s="13">
        <v>4</v>
      </c>
      <c r="F457" s="438" t="s">
        <v>656</v>
      </c>
      <c r="G457" s="439"/>
      <c r="H457" s="440"/>
    </row>
    <row r="458" spans="1:8" ht="25.5" x14ac:dyDescent="0.2">
      <c r="A458" s="131" t="s">
        <v>377</v>
      </c>
      <c r="B458" s="8" t="s">
        <v>378</v>
      </c>
      <c r="C458" s="9" t="s">
        <v>379</v>
      </c>
      <c r="D458" s="8" t="s">
        <v>117</v>
      </c>
      <c r="E458" s="13">
        <v>1</v>
      </c>
      <c r="F458" s="438" t="s">
        <v>167</v>
      </c>
      <c r="G458" s="439"/>
      <c r="H458" s="440"/>
    </row>
    <row r="459" spans="1:8" x14ac:dyDescent="0.2">
      <c r="A459" s="470"/>
      <c r="B459" s="471"/>
      <c r="C459" s="471"/>
      <c r="D459" s="471"/>
      <c r="E459" s="471"/>
      <c r="F459" s="471"/>
      <c r="G459" s="471"/>
      <c r="H459" s="472"/>
    </row>
    <row r="460" spans="1:8" x14ac:dyDescent="0.2">
      <c r="A460" s="131">
        <v>8</v>
      </c>
      <c r="B460" s="15"/>
      <c r="C460" s="453" t="s">
        <v>694</v>
      </c>
      <c r="D460" s="454"/>
      <c r="E460" s="454"/>
      <c r="F460" s="454"/>
      <c r="G460" s="454"/>
      <c r="H460" s="455"/>
    </row>
    <row r="461" spans="1:8" ht="25.5" x14ac:dyDescent="0.2">
      <c r="A461" s="131" t="s">
        <v>124</v>
      </c>
      <c r="B461" s="98">
        <v>91926</v>
      </c>
      <c r="C461" s="99" t="s">
        <v>548</v>
      </c>
      <c r="D461" s="98" t="s">
        <v>549</v>
      </c>
      <c r="E461" s="106">
        <v>1100</v>
      </c>
      <c r="F461" s="467" t="s">
        <v>673</v>
      </c>
      <c r="G461" s="468"/>
      <c r="H461" s="469"/>
    </row>
    <row r="462" spans="1:8" ht="25.5" x14ac:dyDescent="0.2">
      <c r="A462" s="131" t="s">
        <v>125</v>
      </c>
      <c r="B462" s="98">
        <v>91928</v>
      </c>
      <c r="C462" s="99" t="s">
        <v>550</v>
      </c>
      <c r="D462" s="98" t="s">
        <v>549</v>
      </c>
      <c r="E462" s="106">
        <v>410</v>
      </c>
      <c r="F462" s="467" t="s">
        <v>674</v>
      </c>
      <c r="G462" s="468"/>
      <c r="H462" s="469"/>
    </row>
    <row r="463" spans="1:8" ht="25.5" x14ac:dyDescent="0.2">
      <c r="A463" s="131" t="s">
        <v>126</v>
      </c>
      <c r="B463" s="98">
        <v>91930</v>
      </c>
      <c r="C463" s="99" t="s">
        <v>551</v>
      </c>
      <c r="D463" s="98" t="s">
        <v>549</v>
      </c>
      <c r="E463" s="106">
        <v>30</v>
      </c>
      <c r="F463" s="467" t="s">
        <v>653</v>
      </c>
      <c r="G463" s="468"/>
      <c r="H463" s="469"/>
    </row>
    <row r="464" spans="1:8" ht="51" x14ac:dyDescent="0.2">
      <c r="A464" s="131" t="s">
        <v>127</v>
      </c>
      <c r="B464" s="98">
        <v>91933</v>
      </c>
      <c r="C464" s="99" t="s">
        <v>552</v>
      </c>
      <c r="D464" s="98" t="s">
        <v>549</v>
      </c>
      <c r="E464" s="106">
        <v>50</v>
      </c>
      <c r="F464" s="467" t="s">
        <v>675</v>
      </c>
      <c r="G464" s="468"/>
      <c r="H464" s="469"/>
    </row>
    <row r="465" spans="1:8" ht="51" x14ac:dyDescent="0.2">
      <c r="A465" s="131" t="s">
        <v>128</v>
      </c>
      <c r="B465" s="98">
        <v>92982</v>
      </c>
      <c r="C465" s="99" t="s">
        <v>553</v>
      </c>
      <c r="D465" s="98" t="s">
        <v>549</v>
      </c>
      <c r="E465" s="106">
        <v>480</v>
      </c>
      <c r="F465" s="467" t="s">
        <v>676</v>
      </c>
      <c r="G465" s="468"/>
      <c r="H465" s="469"/>
    </row>
    <row r="466" spans="1:8" ht="38.25" x14ac:dyDescent="0.2">
      <c r="A466" s="131" t="s">
        <v>129</v>
      </c>
      <c r="B466" s="100">
        <v>97585</v>
      </c>
      <c r="C466" s="11" t="s">
        <v>554</v>
      </c>
      <c r="D466" s="8" t="s">
        <v>117</v>
      </c>
      <c r="E466" s="107">
        <v>1</v>
      </c>
      <c r="F466" s="467" t="s">
        <v>167</v>
      </c>
      <c r="G466" s="468"/>
      <c r="H466" s="469"/>
    </row>
    <row r="467" spans="1:8" ht="38.25" x14ac:dyDescent="0.2">
      <c r="A467" s="131" t="s">
        <v>599</v>
      </c>
      <c r="B467" s="100">
        <v>97586</v>
      </c>
      <c r="C467" s="11" t="s">
        <v>555</v>
      </c>
      <c r="D467" s="8" t="s">
        <v>117</v>
      </c>
      <c r="E467" s="107">
        <v>15</v>
      </c>
      <c r="F467" s="467" t="s">
        <v>663</v>
      </c>
      <c r="G467" s="468"/>
      <c r="H467" s="469"/>
    </row>
    <row r="468" spans="1:8" ht="25.5" x14ac:dyDescent="0.2">
      <c r="A468" s="131" t="s">
        <v>600</v>
      </c>
      <c r="B468" s="100" t="s">
        <v>556</v>
      </c>
      <c r="C468" s="11" t="s">
        <v>557</v>
      </c>
      <c r="D468" s="8" t="s">
        <v>117</v>
      </c>
      <c r="E468" s="107">
        <v>24</v>
      </c>
      <c r="F468" s="467" t="s">
        <v>666</v>
      </c>
      <c r="G468" s="468"/>
      <c r="H468" s="469"/>
    </row>
    <row r="469" spans="1:8" ht="25.5" x14ac:dyDescent="0.2">
      <c r="A469" s="131" t="s">
        <v>601</v>
      </c>
      <c r="B469" s="100">
        <v>101666</v>
      </c>
      <c r="C469" s="11" t="s">
        <v>558</v>
      </c>
      <c r="D469" s="8" t="s">
        <v>117</v>
      </c>
      <c r="E469" s="107">
        <v>4</v>
      </c>
      <c r="F469" s="467" t="s">
        <v>656</v>
      </c>
      <c r="G469" s="468"/>
      <c r="H469" s="469"/>
    </row>
    <row r="470" spans="1:8" ht="38.25" x14ac:dyDescent="0.2">
      <c r="A470" s="131" t="s">
        <v>602</v>
      </c>
      <c r="B470" s="100">
        <v>91953</v>
      </c>
      <c r="C470" s="11" t="s">
        <v>559</v>
      </c>
      <c r="D470" s="8" t="s">
        <v>117</v>
      </c>
      <c r="E470" s="107">
        <v>2</v>
      </c>
      <c r="F470" s="467" t="s">
        <v>677</v>
      </c>
      <c r="G470" s="468"/>
      <c r="H470" s="469"/>
    </row>
    <row r="471" spans="1:8" ht="38.25" x14ac:dyDescent="0.2">
      <c r="A471" s="131" t="s">
        <v>603</v>
      </c>
      <c r="B471" s="100">
        <v>91959</v>
      </c>
      <c r="C471" s="11" t="s">
        <v>560</v>
      </c>
      <c r="D471" s="8" t="s">
        <v>117</v>
      </c>
      <c r="E471" s="107">
        <v>7</v>
      </c>
      <c r="F471" s="467" t="s">
        <v>655</v>
      </c>
      <c r="G471" s="468"/>
      <c r="H471" s="469"/>
    </row>
    <row r="472" spans="1:8" ht="38.25" x14ac:dyDescent="0.2">
      <c r="A472" s="131" t="s">
        <v>604</v>
      </c>
      <c r="B472" s="100">
        <v>92008</v>
      </c>
      <c r="C472" s="11" t="s">
        <v>561</v>
      </c>
      <c r="D472" s="8" t="s">
        <v>117</v>
      </c>
      <c r="E472" s="107">
        <v>23</v>
      </c>
      <c r="F472" s="467" t="s">
        <v>678</v>
      </c>
      <c r="G472" s="468"/>
      <c r="H472" s="469"/>
    </row>
    <row r="473" spans="1:8" ht="38.25" x14ac:dyDescent="0.2">
      <c r="A473" s="131" t="s">
        <v>605</v>
      </c>
      <c r="B473" s="100">
        <v>92005</v>
      </c>
      <c r="C473" s="11" t="s">
        <v>562</v>
      </c>
      <c r="D473" s="8" t="s">
        <v>117</v>
      </c>
      <c r="E473" s="107">
        <v>7</v>
      </c>
      <c r="F473" s="467" t="s">
        <v>655</v>
      </c>
      <c r="G473" s="468"/>
      <c r="H473" s="469"/>
    </row>
    <row r="474" spans="1:8" ht="25.5" x14ac:dyDescent="0.2">
      <c r="A474" s="131" t="s">
        <v>606</v>
      </c>
      <c r="B474" s="100">
        <v>91992</v>
      </c>
      <c r="C474" s="11" t="s">
        <v>563</v>
      </c>
      <c r="D474" s="8" t="s">
        <v>117</v>
      </c>
      <c r="E474" s="107">
        <v>20</v>
      </c>
      <c r="F474" s="467" t="s">
        <v>679</v>
      </c>
      <c r="G474" s="468"/>
      <c r="H474" s="469"/>
    </row>
    <row r="475" spans="1:8" ht="25.5" x14ac:dyDescent="0.2">
      <c r="A475" s="131" t="s">
        <v>607</v>
      </c>
      <c r="B475" s="102" t="s">
        <v>556</v>
      </c>
      <c r="C475" s="103" t="s">
        <v>564</v>
      </c>
      <c r="D475" s="104" t="s">
        <v>549</v>
      </c>
      <c r="E475" s="106">
        <v>115</v>
      </c>
      <c r="F475" s="467" t="s">
        <v>680</v>
      </c>
      <c r="G475" s="468"/>
      <c r="H475" s="469"/>
    </row>
    <row r="476" spans="1:8" ht="25.5" x14ac:dyDescent="0.2">
      <c r="A476" s="131" t="s">
        <v>608</v>
      </c>
      <c r="B476" s="102">
        <v>91936</v>
      </c>
      <c r="C476" s="103" t="s">
        <v>565</v>
      </c>
      <c r="D476" s="8" t="s">
        <v>117</v>
      </c>
      <c r="E476" s="106">
        <v>16</v>
      </c>
      <c r="F476" s="467" t="s">
        <v>681</v>
      </c>
      <c r="G476" s="468"/>
      <c r="H476" s="469"/>
    </row>
    <row r="477" spans="1:8" ht="25.5" x14ac:dyDescent="0.2">
      <c r="A477" s="131" t="s">
        <v>609</v>
      </c>
      <c r="B477" s="102">
        <v>91940</v>
      </c>
      <c r="C477" s="103" t="s">
        <v>566</v>
      </c>
      <c r="D477" s="8" t="s">
        <v>117</v>
      </c>
      <c r="E477" s="106">
        <v>7</v>
      </c>
      <c r="F477" s="467" t="s">
        <v>655</v>
      </c>
      <c r="G477" s="468"/>
      <c r="H477" s="469"/>
    </row>
    <row r="478" spans="1:8" ht="25.5" x14ac:dyDescent="0.2">
      <c r="A478" s="131" t="s">
        <v>610</v>
      </c>
      <c r="B478" s="102">
        <v>91941</v>
      </c>
      <c r="C478" s="103" t="s">
        <v>567</v>
      </c>
      <c r="D478" s="8" t="s">
        <v>117</v>
      </c>
      <c r="E478" s="106">
        <v>23</v>
      </c>
      <c r="F478" s="467" t="s">
        <v>678</v>
      </c>
      <c r="G478" s="468"/>
      <c r="H478" s="469"/>
    </row>
    <row r="479" spans="1:8" ht="25.5" x14ac:dyDescent="0.2">
      <c r="A479" s="131" t="s">
        <v>611</v>
      </c>
      <c r="B479" s="102">
        <v>91939</v>
      </c>
      <c r="C479" s="103" t="s">
        <v>568</v>
      </c>
      <c r="D479" s="8" t="s">
        <v>117</v>
      </c>
      <c r="E479" s="106">
        <v>20</v>
      </c>
      <c r="F479" s="467" t="s">
        <v>679</v>
      </c>
      <c r="G479" s="468"/>
      <c r="H479" s="469"/>
    </row>
    <row r="480" spans="1:8" ht="38.25" x14ac:dyDescent="0.2">
      <c r="A480" s="131" t="s">
        <v>612</v>
      </c>
      <c r="B480" s="102">
        <v>91854</v>
      </c>
      <c r="C480" s="103" t="s">
        <v>569</v>
      </c>
      <c r="D480" s="104" t="s">
        <v>549</v>
      </c>
      <c r="E480" s="106">
        <v>100</v>
      </c>
      <c r="F480" s="467" t="s">
        <v>682</v>
      </c>
      <c r="G480" s="468"/>
      <c r="H480" s="469"/>
    </row>
    <row r="481" spans="1:8" ht="38.25" x14ac:dyDescent="0.2">
      <c r="A481" s="131" t="s">
        <v>613</v>
      </c>
      <c r="B481" s="102">
        <v>91864</v>
      </c>
      <c r="C481" s="103" t="s">
        <v>570</v>
      </c>
      <c r="D481" s="104" t="s">
        <v>549</v>
      </c>
      <c r="E481" s="106">
        <v>50</v>
      </c>
      <c r="F481" s="467" t="s">
        <v>683</v>
      </c>
      <c r="G481" s="468"/>
      <c r="H481" s="469"/>
    </row>
    <row r="482" spans="1:8" ht="38.25" x14ac:dyDescent="0.2">
      <c r="A482" s="131" t="s">
        <v>614</v>
      </c>
      <c r="B482" s="102">
        <v>93008</v>
      </c>
      <c r="C482" s="103" t="s">
        <v>571</v>
      </c>
      <c r="D482" s="104" t="s">
        <v>549</v>
      </c>
      <c r="E482" s="106">
        <v>6</v>
      </c>
      <c r="F482" s="467" t="s">
        <v>684</v>
      </c>
      <c r="G482" s="468"/>
      <c r="H482" s="469"/>
    </row>
    <row r="483" spans="1:8" ht="38.25" x14ac:dyDescent="0.2">
      <c r="A483" s="131" t="s">
        <v>615</v>
      </c>
      <c r="B483" s="102">
        <v>93009</v>
      </c>
      <c r="C483" s="103" t="s">
        <v>572</v>
      </c>
      <c r="D483" s="104" t="s">
        <v>549</v>
      </c>
      <c r="E483" s="106">
        <v>12</v>
      </c>
      <c r="F483" s="467" t="s">
        <v>685</v>
      </c>
      <c r="G483" s="468"/>
      <c r="H483" s="469"/>
    </row>
    <row r="484" spans="1:8" ht="38.25" x14ac:dyDescent="0.2">
      <c r="A484" s="131" t="s">
        <v>616</v>
      </c>
      <c r="B484" s="102">
        <v>91875</v>
      </c>
      <c r="C484" s="103" t="s">
        <v>573</v>
      </c>
      <c r="D484" s="8" t="s">
        <v>117</v>
      </c>
      <c r="E484" s="106">
        <v>54</v>
      </c>
      <c r="F484" s="467" t="s">
        <v>686</v>
      </c>
      <c r="G484" s="468"/>
      <c r="H484" s="469"/>
    </row>
    <row r="485" spans="1:8" ht="38.25" x14ac:dyDescent="0.2">
      <c r="A485" s="131" t="s">
        <v>617</v>
      </c>
      <c r="B485" s="102">
        <v>91876</v>
      </c>
      <c r="C485" s="103" t="s">
        <v>574</v>
      </c>
      <c r="D485" s="8" t="s">
        <v>117</v>
      </c>
      <c r="E485" s="106">
        <v>12</v>
      </c>
      <c r="F485" s="467" t="s">
        <v>667</v>
      </c>
      <c r="G485" s="468"/>
      <c r="H485" s="469"/>
    </row>
    <row r="486" spans="1:8" ht="38.25" x14ac:dyDescent="0.2">
      <c r="A486" s="131" t="s">
        <v>618</v>
      </c>
      <c r="B486" s="102">
        <v>93013</v>
      </c>
      <c r="C486" s="103" t="s">
        <v>575</v>
      </c>
      <c r="D486" s="8" t="s">
        <v>117</v>
      </c>
      <c r="E486" s="106">
        <v>4</v>
      </c>
      <c r="F486" s="467" t="s">
        <v>656</v>
      </c>
      <c r="G486" s="468"/>
      <c r="H486" s="469"/>
    </row>
    <row r="487" spans="1:8" ht="38.25" x14ac:dyDescent="0.2">
      <c r="A487" s="131" t="s">
        <v>619</v>
      </c>
      <c r="B487" s="109" t="s">
        <v>643</v>
      </c>
      <c r="C487" s="103" t="s">
        <v>576</v>
      </c>
      <c r="D487" s="8" t="s">
        <v>117</v>
      </c>
      <c r="E487" s="106">
        <v>4</v>
      </c>
      <c r="F487" s="467" t="s">
        <v>656</v>
      </c>
      <c r="G487" s="468"/>
      <c r="H487" s="469"/>
    </row>
    <row r="488" spans="1:8" ht="51" x14ac:dyDescent="0.2">
      <c r="A488" s="131" t="s">
        <v>620</v>
      </c>
      <c r="B488" s="102">
        <v>91890</v>
      </c>
      <c r="C488" s="103" t="s">
        <v>577</v>
      </c>
      <c r="D488" s="8" t="s">
        <v>117</v>
      </c>
      <c r="E488" s="106">
        <v>27</v>
      </c>
      <c r="F488" s="467" t="s">
        <v>687</v>
      </c>
      <c r="G488" s="468"/>
      <c r="H488" s="469"/>
    </row>
    <row r="489" spans="1:8" ht="51" x14ac:dyDescent="0.2">
      <c r="A489" s="131" t="s">
        <v>621</v>
      </c>
      <c r="B489" s="102">
        <v>91893</v>
      </c>
      <c r="C489" s="103" t="s">
        <v>578</v>
      </c>
      <c r="D489" s="8" t="s">
        <v>117</v>
      </c>
      <c r="E489" s="106">
        <v>6</v>
      </c>
      <c r="F489" s="467" t="s">
        <v>688</v>
      </c>
      <c r="G489" s="468"/>
      <c r="H489" s="469"/>
    </row>
    <row r="490" spans="1:8" ht="38.25" x14ac:dyDescent="0.2">
      <c r="A490" s="131" t="s">
        <v>622</v>
      </c>
      <c r="B490" s="102">
        <v>93018</v>
      </c>
      <c r="C490" s="103" t="s">
        <v>579</v>
      </c>
      <c r="D490" s="8" t="s">
        <v>117</v>
      </c>
      <c r="E490" s="106">
        <v>2</v>
      </c>
      <c r="F490" s="467" t="s">
        <v>677</v>
      </c>
      <c r="G490" s="468"/>
      <c r="H490" s="469"/>
    </row>
    <row r="491" spans="1:8" ht="38.25" x14ac:dyDescent="0.2">
      <c r="A491" s="131" t="s">
        <v>623</v>
      </c>
      <c r="B491" s="102">
        <v>93020</v>
      </c>
      <c r="C491" s="103" t="s">
        <v>580</v>
      </c>
      <c r="D491" s="8" t="s">
        <v>117</v>
      </c>
      <c r="E491" s="106">
        <v>2</v>
      </c>
      <c r="F491" s="467" t="s">
        <v>677</v>
      </c>
      <c r="G491" s="468"/>
      <c r="H491" s="469"/>
    </row>
    <row r="492" spans="1:8" ht="25.5" x14ac:dyDescent="0.2">
      <c r="A492" s="131" t="s">
        <v>624</v>
      </c>
      <c r="B492" s="102">
        <v>96986</v>
      </c>
      <c r="C492" s="103" t="s">
        <v>581</v>
      </c>
      <c r="D492" s="8" t="s">
        <v>117</v>
      </c>
      <c r="E492" s="106">
        <v>14</v>
      </c>
      <c r="F492" s="467" t="s">
        <v>665</v>
      </c>
      <c r="G492" s="468"/>
      <c r="H492" s="469"/>
    </row>
    <row r="493" spans="1:8" ht="25.5" x14ac:dyDescent="0.2">
      <c r="A493" s="131" t="s">
        <v>625</v>
      </c>
      <c r="B493" s="102">
        <v>96973</v>
      </c>
      <c r="C493" s="103" t="s">
        <v>582</v>
      </c>
      <c r="D493" s="104" t="s">
        <v>549</v>
      </c>
      <c r="E493" s="106">
        <v>320</v>
      </c>
      <c r="F493" s="467" t="s">
        <v>689</v>
      </c>
      <c r="G493" s="468"/>
      <c r="H493" s="469"/>
    </row>
    <row r="494" spans="1:8" ht="25.5" x14ac:dyDescent="0.2">
      <c r="A494" s="131" t="s">
        <v>626</v>
      </c>
      <c r="B494" s="102">
        <v>96977</v>
      </c>
      <c r="C494" s="103" t="s">
        <v>583</v>
      </c>
      <c r="D494" s="104" t="s">
        <v>549</v>
      </c>
      <c r="E494" s="106">
        <v>165</v>
      </c>
      <c r="F494" s="467" t="s">
        <v>690</v>
      </c>
      <c r="G494" s="468"/>
      <c r="H494" s="469"/>
    </row>
    <row r="495" spans="1:8" ht="25.5" x14ac:dyDescent="0.2">
      <c r="A495" s="131" t="s">
        <v>627</v>
      </c>
      <c r="B495" s="102">
        <v>98463</v>
      </c>
      <c r="C495" s="103" t="s">
        <v>584</v>
      </c>
      <c r="D495" s="8" t="s">
        <v>117</v>
      </c>
      <c r="E495" s="106">
        <v>50</v>
      </c>
      <c r="F495" s="467" t="s">
        <v>691</v>
      </c>
      <c r="G495" s="468"/>
      <c r="H495" s="469"/>
    </row>
    <row r="496" spans="1:8" ht="51" x14ac:dyDescent="0.2">
      <c r="A496" s="131" t="s">
        <v>628</v>
      </c>
      <c r="B496" s="102">
        <v>97881</v>
      </c>
      <c r="C496" s="103" t="s">
        <v>585</v>
      </c>
      <c r="D496" s="8" t="s">
        <v>117</v>
      </c>
      <c r="E496" s="106">
        <v>14</v>
      </c>
      <c r="F496" s="467" t="s">
        <v>665</v>
      </c>
      <c r="G496" s="468"/>
      <c r="H496" s="469"/>
    </row>
    <row r="497" spans="1:8" ht="63.75" x14ac:dyDescent="0.2">
      <c r="A497" s="131" t="s">
        <v>629</v>
      </c>
      <c r="B497" s="100">
        <v>97890</v>
      </c>
      <c r="C497" s="11" t="s">
        <v>586</v>
      </c>
      <c r="D497" s="8" t="s">
        <v>117</v>
      </c>
      <c r="E497" s="107">
        <v>1</v>
      </c>
      <c r="F497" s="467" t="s">
        <v>167</v>
      </c>
      <c r="G497" s="468"/>
      <c r="H497" s="469"/>
    </row>
    <row r="498" spans="1:8" ht="38.25" x14ac:dyDescent="0.2">
      <c r="A498" s="131" t="s">
        <v>630</v>
      </c>
      <c r="B498" s="100">
        <v>93653</v>
      </c>
      <c r="C498" s="11" t="s">
        <v>587</v>
      </c>
      <c r="D498" s="8" t="s">
        <v>117</v>
      </c>
      <c r="E498" s="107">
        <v>2</v>
      </c>
      <c r="F498" s="467" t="s">
        <v>677</v>
      </c>
      <c r="G498" s="468"/>
      <c r="H498" s="469"/>
    </row>
    <row r="499" spans="1:8" ht="38.25" x14ac:dyDescent="0.2">
      <c r="A499" s="131" t="s">
        <v>631</v>
      </c>
      <c r="B499" s="100">
        <v>93654</v>
      </c>
      <c r="C499" s="11" t="s">
        <v>588</v>
      </c>
      <c r="D499" s="8" t="s">
        <v>117</v>
      </c>
      <c r="E499" s="107">
        <v>2</v>
      </c>
      <c r="F499" s="467" t="s">
        <v>677</v>
      </c>
      <c r="G499" s="468"/>
      <c r="H499" s="469"/>
    </row>
    <row r="500" spans="1:8" ht="38.25" x14ac:dyDescent="0.2">
      <c r="A500" s="131" t="s">
        <v>632</v>
      </c>
      <c r="B500" s="100">
        <v>93655</v>
      </c>
      <c r="C500" s="11" t="s">
        <v>589</v>
      </c>
      <c r="D500" s="8" t="s">
        <v>117</v>
      </c>
      <c r="E500" s="107">
        <v>7</v>
      </c>
      <c r="F500" s="467" t="s">
        <v>655</v>
      </c>
      <c r="G500" s="468"/>
      <c r="H500" s="469"/>
    </row>
    <row r="501" spans="1:8" ht="38.25" x14ac:dyDescent="0.2">
      <c r="A501" s="131" t="s">
        <v>633</v>
      </c>
      <c r="B501" s="100">
        <v>93656</v>
      </c>
      <c r="C501" s="11" t="s">
        <v>590</v>
      </c>
      <c r="D501" s="8" t="s">
        <v>117</v>
      </c>
      <c r="E501" s="107">
        <v>2</v>
      </c>
      <c r="F501" s="467" t="s">
        <v>677</v>
      </c>
      <c r="G501" s="468"/>
      <c r="H501" s="469"/>
    </row>
    <row r="502" spans="1:8" ht="38.25" x14ac:dyDescent="0.2">
      <c r="A502" s="131" t="s">
        <v>634</v>
      </c>
      <c r="B502" s="100">
        <v>93662</v>
      </c>
      <c r="C502" s="11" t="s">
        <v>591</v>
      </c>
      <c r="D502" s="8" t="s">
        <v>117</v>
      </c>
      <c r="E502" s="107">
        <v>3</v>
      </c>
      <c r="F502" s="467" t="s">
        <v>659</v>
      </c>
      <c r="G502" s="468"/>
      <c r="H502" s="469"/>
    </row>
    <row r="503" spans="1:8" ht="38.25" x14ac:dyDescent="0.2">
      <c r="A503" s="131" t="s">
        <v>635</v>
      </c>
      <c r="B503" s="100">
        <v>93663</v>
      </c>
      <c r="C503" s="11" t="s">
        <v>592</v>
      </c>
      <c r="D503" s="8" t="s">
        <v>117</v>
      </c>
      <c r="E503" s="107">
        <v>3</v>
      </c>
      <c r="F503" s="467" t="s">
        <v>659</v>
      </c>
      <c r="G503" s="468"/>
      <c r="H503" s="469"/>
    </row>
    <row r="504" spans="1:8" ht="38.25" x14ac:dyDescent="0.2">
      <c r="A504" s="131" t="s">
        <v>636</v>
      </c>
      <c r="B504" s="100">
        <v>93664</v>
      </c>
      <c r="C504" s="11" t="s">
        <v>593</v>
      </c>
      <c r="D504" s="8" t="s">
        <v>117</v>
      </c>
      <c r="E504" s="107">
        <v>1</v>
      </c>
      <c r="F504" s="467" t="s">
        <v>167</v>
      </c>
      <c r="G504" s="468"/>
      <c r="H504" s="469"/>
    </row>
    <row r="505" spans="1:8" ht="38.25" x14ac:dyDescent="0.2">
      <c r="A505" s="131" t="s">
        <v>637</v>
      </c>
      <c r="B505" s="100">
        <v>93672</v>
      </c>
      <c r="C505" s="11" t="s">
        <v>594</v>
      </c>
      <c r="D505" s="8" t="s">
        <v>117</v>
      </c>
      <c r="E505" s="107">
        <v>2</v>
      </c>
      <c r="F505" s="467" t="s">
        <v>677</v>
      </c>
      <c r="G505" s="468"/>
      <c r="H505" s="469"/>
    </row>
    <row r="506" spans="1:8" ht="38.25" x14ac:dyDescent="0.2">
      <c r="A506" s="131" t="s">
        <v>638</v>
      </c>
      <c r="B506" s="139" t="s">
        <v>642</v>
      </c>
      <c r="C506" s="11" t="s">
        <v>595</v>
      </c>
      <c r="D506" s="8" t="s">
        <v>117</v>
      </c>
      <c r="E506" s="107">
        <v>2</v>
      </c>
      <c r="F506" s="467" t="s">
        <v>677</v>
      </c>
      <c r="G506" s="468"/>
      <c r="H506" s="469"/>
    </row>
    <row r="507" spans="1:8" ht="38.25" x14ac:dyDescent="0.2">
      <c r="A507" s="131" t="s">
        <v>639</v>
      </c>
      <c r="B507" s="139" t="s">
        <v>642</v>
      </c>
      <c r="C507" s="11" t="s">
        <v>596</v>
      </c>
      <c r="D507" s="8" t="s">
        <v>117</v>
      </c>
      <c r="E507" s="107">
        <v>3</v>
      </c>
      <c r="F507" s="467" t="s">
        <v>659</v>
      </c>
      <c r="G507" s="468"/>
      <c r="H507" s="469"/>
    </row>
    <row r="508" spans="1:8" ht="63.75" x14ac:dyDescent="0.2">
      <c r="A508" s="131" t="s">
        <v>640</v>
      </c>
      <c r="B508" s="100">
        <v>101875</v>
      </c>
      <c r="C508" s="11" t="s">
        <v>597</v>
      </c>
      <c r="D508" s="8" t="s">
        <v>117</v>
      </c>
      <c r="E508" s="107">
        <v>2</v>
      </c>
      <c r="F508" s="467" t="s">
        <v>677</v>
      </c>
      <c r="G508" s="468"/>
      <c r="H508" s="469"/>
    </row>
    <row r="509" spans="1:8" x14ac:dyDescent="0.2">
      <c r="A509" s="131" t="s">
        <v>641</v>
      </c>
      <c r="B509" s="100" t="s">
        <v>556</v>
      </c>
      <c r="C509" s="11" t="s">
        <v>598</v>
      </c>
      <c r="D509" s="8" t="s">
        <v>117</v>
      </c>
      <c r="E509" s="107">
        <v>1</v>
      </c>
      <c r="F509" s="467" t="s">
        <v>167</v>
      </c>
      <c r="G509" s="468"/>
      <c r="H509" s="469"/>
    </row>
    <row r="510" spans="1:8" x14ac:dyDescent="0.2">
      <c r="A510" s="212" t="s">
        <v>695</v>
      </c>
      <c r="B510" s="95"/>
      <c r="C510" s="108" t="s">
        <v>652</v>
      </c>
      <c r="D510" s="94"/>
      <c r="E510" s="94"/>
      <c r="F510" s="94"/>
      <c r="G510" s="94"/>
      <c r="H510" s="160"/>
    </row>
    <row r="511" spans="1:8" ht="25.5" x14ac:dyDescent="0.2">
      <c r="A511" s="131" t="s">
        <v>130</v>
      </c>
      <c r="B511" s="100">
        <v>101909</v>
      </c>
      <c r="C511" s="11" t="s">
        <v>644</v>
      </c>
      <c r="D511" s="8" t="s">
        <v>117</v>
      </c>
      <c r="E511" s="101">
        <v>6</v>
      </c>
      <c r="F511" s="467" t="s">
        <v>688</v>
      </c>
      <c r="G511" s="468"/>
      <c r="H511" s="469"/>
    </row>
    <row r="512" spans="1:8" x14ac:dyDescent="0.2">
      <c r="A512" s="131" t="s">
        <v>131</v>
      </c>
      <c r="B512" s="100">
        <v>37560</v>
      </c>
      <c r="C512" s="11" t="s">
        <v>645</v>
      </c>
      <c r="D512" s="8" t="s">
        <v>117</v>
      </c>
      <c r="E512" s="101">
        <v>2</v>
      </c>
      <c r="F512" s="467" t="s">
        <v>677</v>
      </c>
      <c r="G512" s="468"/>
      <c r="H512" s="469"/>
    </row>
    <row r="513" spans="1:8" ht="25.5" x14ac:dyDescent="0.2">
      <c r="A513" s="131" t="s">
        <v>132</v>
      </c>
      <c r="B513" s="100">
        <v>37559</v>
      </c>
      <c r="C513" s="11" t="s">
        <v>646</v>
      </c>
      <c r="D513" s="8" t="s">
        <v>117</v>
      </c>
      <c r="E513" s="101">
        <v>2</v>
      </c>
      <c r="F513" s="467" t="s">
        <v>677</v>
      </c>
      <c r="G513" s="468"/>
      <c r="H513" s="469"/>
    </row>
    <row r="514" spans="1:8" ht="25.5" x14ac:dyDescent="0.2">
      <c r="A514" s="131" t="s">
        <v>133</v>
      </c>
      <c r="B514" s="100">
        <v>37559</v>
      </c>
      <c r="C514" s="11" t="s">
        <v>647</v>
      </c>
      <c r="D514" s="8" t="s">
        <v>117</v>
      </c>
      <c r="E514" s="101">
        <v>2</v>
      </c>
      <c r="F514" s="467" t="s">
        <v>677</v>
      </c>
      <c r="G514" s="468"/>
      <c r="H514" s="469"/>
    </row>
    <row r="515" spans="1:8" x14ac:dyDescent="0.2">
      <c r="A515" s="131" t="s">
        <v>134</v>
      </c>
      <c r="B515" s="100">
        <v>37559</v>
      </c>
      <c r="C515" s="11" t="s">
        <v>648</v>
      </c>
      <c r="D515" s="8" t="s">
        <v>117</v>
      </c>
      <c r="E515" s="101">
        <v>1</v>
      </c>
      <c r="F515" s="467" t="s">
        <v>167</v>
      </c>
      <c r="G515" s="468"/>
      <c r="H515" s="469"/>
    </row>
    <row r="516" spans="1:8" x14ac:dyDescent="0.2">
      <c r="A516" s="131" t="s">
        <v>696</v>
      </c>
      <c r="B516" s="100">
        <v>37556</v>
      </c>
      <c r="C516" s="11" t="s">
        <v>649</v>
      </c>
      <c r="D516" s="8" t="s">
        <v>117</v>
      </c>
      <c r="E516" s="101">
        <v>6</v>
      </c>
      <c r="F516" s="467" t="s">
        <v>688</v>
      </c>
      <c r="G516" s="468"/>
      <c r="H516" s="469"/>
    </row>
    <row r="517" spans="1:8" ht="25.5" x14ac:dyDescent="0.2">
      <c r="A517" s="131" t="s">
        <v>697</v>
      </c>
      <c r="B517" s="102">
        <v>97599</v>
      </c>
      <c r="C517" s="103" t="s">
        <v>650</v>
      </c>
      <c r="D517" s="8" t="s">
        <v>117</v>
      </c>
      <c r="E517" s="105">
        <v>9</v>
      </c>
      <c r="F517" s="467" t="s">
        <v>692</v>
      </c>
      <c r="G517" s="468"/>
      <c r="H517" s="469"/>
    </row>
    <row r="518" spans="1:8" x14ac:dyDescent="0.2">
      <c r="A518" s="374"/>
      <c r="B518" s="375"/>
      <c r="C518" s="375"/>
      <c r="D518" s="375"/>
      <c r="E518" s="375"/>
      <c r="F518" s="375"/>
      <c r="G518" s="375"/>
      <c r="H518" s="135"/>
    </row>
    <row r="519" spans="1:8" x14ac:dyDescent="0.2">
      <c r="A519" s="131">
        <v>10</v>
      </c>
      <c r="B519" s="15"/>
      <c r="C519" s="453" t="s">
        <v>135</v>
      </c>
      <c r="D519" s="454"/>
      <c r="E519" s="454"/>
      <c r="F519" s="454"/>
      <c r="G519" s="454"/>
      <c r="H519" s="455"/>
    </row>
    <row r="520" spans="1:8" ht="89.25" x14ac:dyDescent="0.2">
      <c r="A520" s="131" t="s">
        <v>136</v>
      </c>
      <c r="B520" s="8" t="s">
        <v>85</v>
      </c>
      <c r="C520" s="9" t="s">
        <v>86</v>
      </c>
      <c r="D520" s="8" t="s">
        <v>24</v>
      </c>
      <c r="E520" s="13">
        <f>E569</f>
        <v>1046.5499999999997</v>
      </c>
      <c r="F520" s="16"/>
      <c r="G520" s="16"/>
      <c r="H520" s="136"/>
    </row>
    <row r="521" spans="1:8" x14ac:dyDescent="0.2">
      <c r="A521" s="131" t="s">
        <v>168</v>
      </c>
      <c r="B521" s="8" t="s">
        <v>169</v>
      </c>
      <c r="C521" s="10" t="s">
        <v>171</v>
      </c>
      <c r="D521" s="14" t="s">
        <v>699</v>
      </c>
      <c r="E521" s="14" t="s">
        <v>173</v>
      </c>
      <c r="F521" s="26"/>
      <c r="G521" s="16"/>
      <c r="H521" s="136"/>
    </row>
    <row r="522" spans="1:8" x14ac:dyDescent="0.2">
      <c r="A522" s="131" t="s">
        <v>698</v>
      </c>
      <c r="B522" s="27">
        <v>40</v>
      </c>
      <c r="C522" s="29">
        <v>6</v>
      </c>
      <c r="D522" s="27">
        <v>2</v>
      </c>
      <c r="E522" s="27">
        <f>ROUND(B522*C522*D522,2)</f>
        <v>480</v>
      </c>
      <c r="F522" s="28"/>
      <c r="G522" s="16"/>
      <c r="H522" s="136"/>
    </row>
    <row r="523" spans="1:8" ht="25.5" x14ac:dyDescent="0.2">
      <c r="A523" s="224" t="s">
        <v>700</v>
      </c>
      <c r="B523" s="27">
        <v>32</v>
      </c>
      <c r="C523" s="29">
        <v>2</v>
      </c>
      <c r="D523" s="27">
        <v>1</v>
      </c>
      <c r="E523" s="27">
        <f t="shared" ref="E523:E554" si="9">ROUND(B523*C523*D523,2)</f>
        <v>64</v>
      </c>
      <c r="F523" s="28"/>
      <c r="G523" s="16"/>
      <c r="H523" s="136"/>
    </row>
    <row r="524" spans="1:8" ht="25.5" x14ac:dyDescent="0.2">
      <c r="A524" s="224" t="s">
        <v>701</v>
      </c>
      <c r="B524" s="27">
        <v>35.299999999999997</v>
      </c>
      <c r="C524" s="29">
        <v>2</v>
      </c>
      <c r="D524" s="27">
        <v>1</v>
      </c>
      <c r="E524" s="27">
        <f t="shared" si="9"/>
        <v>70.599999999999994</v>
      </c>
      <c r="F524" s="28"/>
      <c r="G524" s="16"/>
      <c r="H524" s="136"/>
    </row>
    <row r="525" spans="1:8" x14ac:dyDescent="0.2">
      <c r="A525" s="131" t="s">
        <v>536</v>
      </c>
      <c r="B525" s="27">
        <v>3</v>
      </c>
      <c r="C525" s="29">
        <v>3</v>
      </c>
      <c r="D525" s="27">
        <v>2</v>
      </c>
      <c r="E525" s="27">
        <f t="shared" si="9"/>
        <v>18</v>
      </c>
      <c r="F525" s="16"/>
      <c r="G525" s="16"/>
      <c r="H525" s="136"/>
    </row>
    <row r="526" spans="1:8" x14ac:dyDescent="0.2">
      <c r="A526" s="131" t="s">
        <v>536</v>
      </c>
      <c r="B526" s="27">
        <v>4.3</v>
      </c>
      <c r="C526" s="29">
        <v>3</v>
      </c>
      <c r="D526" s="27">
        <v>2</v>
      </c>
      <c r="E526" s="27">
        <f t="shared" si="9"/>
        <v>25.8</v>
      </c>
      <c r="F526" s="16"/>
      <c r="G526" s="16"/>
      <c r="H526" s="136"/>
    </row>
    <row r="527" spans="1:8" x14ac:dyDescent="0.2">
      <c r="A527" s="131" t="s">
        <v>535</v>
      </c>
      <c r="B527" s="27">
        <v>3.55</v>
      </c>
      <c r="C527" s="29">
        <v>3</v>
      </c>
      <c r="D527" s="27">
        <v>2</v>
      </c>
      <c r="E527" s="27">
        <f t="shared" si="9"/>
        <v>21.3</v>
      </c>
      <c r="F527" s="16"/>
      <c r="G527" s="16"/>
      <c r="H527" s="136"/>
    </row>
    <row r="528" spans="1:8" x14ac:dyDescent="0.2">
      <c r="A528" s="131" t="s">
        <v>535</v>
      </c>
      <c r="B528" s="27">
        <v>3</v>
      </c>
      <c r="C528" s="29">
        <v>3</v>
      </c>
      <c r="D528" s="27">
        <v>1</v>
      </c>
      <c r="E528" s="27">
        <f t="shared" si="9"/>
        <v>9</v>
      </c>
      <c r="F528" s="16"/>
      <c r="G528" s="16"/>
      <c r="H528" s="136"/>
    </row>
    <row r="529" spans="1:8" x14ac:dyDescent="0.2">
      <c r="A529" s="131" t="s">
        <v>702</v>
      </c>
      <c r="B529" s="27">
        <v>3</v>
      </c>
      <c r="C529" s="29">
        <v>3</v>
      </c>
      <c r="D529" s="27">
        <v>2</v>
      </c>
      <c r="E529" s="27">
        <f t="shared" si="9"/>
        <v>18</v>
      </c>
      <c r="F529" s="16"/>
      <c r="G529" s="16"/>
      <c r="H529" s="136"/>
    </row>
    <row r="530" spans="1:8" x14ac:dyDescent="0.2">
      <c r="A530" s="131" t="s">
        <v>702</v>
      </c>
      <c r="B530" s="27">
        <v>4.3</v>
      </c>
      <c r="C530" s="29">
        <v>3</v>
      </c>
      <c r="D530" s="27">
        <v>2</v>
      </c>
      <c r="E530" s="27">
        <f t="shared" si="9"/>
        <v>25.8</v>
      </c>
      <c r="F530" s="16"/>
      <c r="G530" s="16"/>
      <c r="H530" s="136"/>
    </row>
    <row r="531" spans="1:8" x14ac:dyDescent="0.2">
      <c r="A531" s="131" t="s">
        <v>533</v>
      </c>
      <c r="B531" s="27">
        <v>3.3</v>
      </c>
      <c r="C531" s="29">
        <v>3</v>
      </c>
      <c r="D531" s="27">
        <v>2</v>
      </c>
      <c r="E531" s="27">
        <f t="shared" si="9"/>
        <v>19.8</v>
      </c>
      <c r="F531" s="16"/>
      <c r="G531" s="16"/>
      <c r="H531" s="136"/>
    </row>
    <row r="532" spans="1:8" x14ac:dyDescent="0.2">
      <c r="A532" s="131" t="s">
        <v>533</v>
      </c>
      <c r="B532" s="27">
        <v>3</v>
      </c>
      <c r="C532" s="29">
        <v>3</v>
      </c>
      <c r="D532" s="27">
        <v>1</v>
      </c>
      <c r="E532" s="27">
        <f t="shared" si="9"/>
        <v>9</v>
      </c>
      <c r="F532" s="16"/>
      <c r="G532" s="16"/>
      <c r="H532" s="136"/>
    </row>
    <row r="533" spans="1:8" ht="25.5" x14ac:dyDescent="0.2">
      <c r="A533" s="224" t="s">
        <v>703</v>
      </c>
      <c r="B533" s="27">
        <v>5.3</v>
      </c>
      <c r="C533" s="29">
        <v>3</v>
      </c>
      <c r="D533" s="27">
        <v>2</v>
      </c>
      <c r="E533" s="27">
        <f t="shared" si="9"/>
        <v>31.8</v>
      </c>
      <c r="F533" s="16"/>
      <c r="G533" s="16"/>
      <c r="H533" s="136"/>
    </row>
    <row r="534" spans="1:8" ht="25.5" x14ac:dyDescent="0.2">
      <c r="A534" s="224" t="s">
        <v>707</v>
      </c>
      <c r="B534" s="27">
        <v>6</v>
      </c>
      <c r="C534" s="29">
        <v>3</v>
      </c>
      <c r="D534" s="27">
        <v>1</v>
      </c>
      <c r="E534" s="27">
        <f t="shared" si="9"/>
        <v>18</v>
      </c>
      <c r="F534" s="16"/>
      <c r="G534" s="16"/>
      <c r="H534" s="136"/>
    </row>
    <row r="535" spans="1:8" ht="25.5" x14ac:dyDescent="0.2">
      <c r="A535" s="224" t="s">
        <v>707</v>
      </c>
      <c r="B535" s="27">
        <v>4.33</v>
      </c>
      <c r="C535" s="29">
        <v>3</v>
      </c>
      <c r="D535" s="27">
        <v>1</v>
      </c>
      <c r="E535" s="27">
        <f t="shared" si="9"/>
        <v>12.99</v>
      </c>
      <c r="F535" s="16"/>
      <c r="G535" s="16"/>
      <c r="H535" s="136"/>
    </row>
    <row r="536" spans="1:8" ht="25.5" x14ac:dyDescent="0.2">
      <c r="A536" s="224" t="s">
        <v>707</v>
      </c>
      <c r="B536" s="27">
        <v>2.8</v>
      </c>
      <c r="C536" s="29">
        <v>3</v>
      </c>
      <c r="D536" s="27">
        <v>1</v>
      </c>
      <c r="E536" s="27">
        <f t="shared" si="9"/>
        <v>8.4</v>
      </c>
      <c r="F536" s="16"/>
      <c r="G536" s="16"/>
      <c r="H536" s="136"/>
    </row>
    <row r="537" spans="1:8" ht="25.5" x14ac:dyDescent="0.2">
      <c r="A537" s="224" t="s">
        <v>707</v>
      </c>
      <c r="B537" s="27">
        <v>3.07</v>
      </c>
      <c r="C537" s="29">
        <v>3</v>
      </c>
      <c r="D537" s="27">
        <v>1</v>
      </c>
      <c r="E537" s="27">
        <f t="shared" si="9"/>
        <v>9.2100000000000009</v>
      </c>
      <c r="F537" s="16"/>
      <c r="G537" s="16"/>
      <c r="H537" s="136"/>
    </row>
    <row r="538" spans="1:8" x14ac:dyDescent="0.2">
      <c r="A538" s="131" t="s">
        <v>704</v>
      </c>
      <c r="B538" s="27">
        <v>4.05</v>
      </c>
      <c r="C538" s="29">
        <v>3</v>
      </c>
      <c r="D538" s="27">
        <v>2</v>
      </c>
      <c r="E538" s="27">
        <f t="shared" si="9"/>
        <v>24.3</v>
      </c>
      <c r="F538" s="16"/>
      <c r="G538" s="16"/>
      <c r="H538" s="136"/>
    </row>
    <row r="539" spans="1:8" x14ac:dyDescent="0.2">
      <c r="A539" s="131" t="s">
        <v>704</v>
      </c>
      <c r="B539" s="27">
        <v>2.8</v>
      </c>
      <c r="C539" s="29">
        <v>3</v>
      </c>
      <c r="D539" s="27">
        <v>1</v>
      </c>
      <c r="E539" s="27">
        <f t="shared" si="9"/>
        <v>8.4</v>
      </c>
      <c r="F539" s="16"/>
      <c r="G539" s="16"/>
      <c r="H539" s="136"/>
    </row>
    <row r="540" spans="1:8" x14ac:dyDescent="0.2">
      <c r="A540" s="131" t="s">
        <v>705</v>
      </c>
      <c r="B540" s="27">
        <v>1.3</v>
      </c>
      <c r="C540" s="29">
        <v>3</v>
      </c>
      <c r="D540" s="27">
        <v>2</v>
      </c>
      <c r="E540" s="27">
        <f t="shared" si="9"/>
        <v>7.8</v>
      </c>
      <c r="F540" s="16"/>
      <c r="G540" s="16"/>
      <c r="H540" s="136"/>
    </row>
    <row r="541" spans="1:8" x14ac:dyDescent="0.2">
      <c r="A541" s="131" t="s">
        <v>705</v>
      </c>
      <c r="B541" s="27">
        <v>2.8</v>
      </c>
      <c r="C541" s="29">
        <v>3</v>
      </c>
      <c r="D541" s="27">
        <v>1</v>
      </c>
      <c r="E541" s="27">
        <f t="shared" si="9"/>
        <v>8.4</v>
      </c>
      <c r="F541" s="16"/>
      <c r="G541" s="16"/>
      <c r="H541" s="136"/>
    </row>
    <row r="542" spans="1:8" ht="25.5" x14ac:dyDescent="0.2">
      <c r="A542" s="224" t="s">
        <v>706</v>
      </c>
      <c r="B542" s="27">
        <v>6</v>
      </c>
      <c r="C542" s="29">
        <v>3</v>
      </c>
      <c r="D542" s="27">
        <v>1</v>
      </c>
      <c r="E542" s="27">
        <f t="shared" si="9"/>
        <v>18</v>
      </c>
      <c r="F542" s="16"/>
      <c r="G542" s="16"/>
      <c r="H542" s="136"/>
    </row>
    <row r="543" spans="1:8" ht="25.5" x14ac:dyDescent="0.2">
      <c r="A543" s="224" t="s">
        <v>706</v>
      </c>
      <c r="B543" s="27">
        <v>4.33</v>
      </c>
      <c r="C543" s="29">
        <v>3</v>
      </c>
      <c r="D543" s="27">
        <v>1</v>
      </c>
      <c r="E543" s="27">
        <f t="shared" si="9"/>
        <v>12.99</v>
      </c>
      <c r="F543" s="16"/>
      <c r="G543" s="16"/>
      <c r="H543" s="136"/>
    </row>
    <row r="544" spans="1:8" ht="25.5" x14ac:dyDescent="0.2">
      <c r="A544" s="224" t="s">
        <v>706</v>
      </c>
      <c r="B544" s="27">
        <v>2.8</v>
      </c>
      <c r="C544" s="29">
        <v>3</v>
      </c>
      <c r="D544" s="27">
        <v>1</v>
      </c>
      <c r="E544" s="27">
        <f t="shared" si="9"/>
        <v>8.4</v>
      </c>
      <c r="F544" s="16"/>
      <c r="G544" s="16"/>
      <c r="H544" s="136"/>
    </row>
    <row r="545" spans="1:8" ht="25.5" x14ac:dyDescent="0.2">
      <c r="A545" s="224" t="s">
        <v>706</v>
      </c>
      <c r="B545" s="27">
        <v>3.07</v>
      </c>
      <c r="C545" s="29">
        <v>3</v>
      </c>
      <c r="D545" s="27">
        <v>1</v>
      </c>
      <c r="E545" s="27">
        <f t="shared" si="9"/>
        <v>9.2100000000000009</v>
      </c>
      <c r="F545" s="16"/>
      <c r="G545" s="16"/>
      <c r="H545" s="136"/>
    </row>
    <row r="546" spans="1:8" ht="25.5" x14ac:dyDescent="0.2">
      <c r="A546" s="224" t="s">
        <v>708</v>
      </c>
      <c r="B546" s="27">
        <v>4.0999999999999996</v>
      </c>
      <c r="C546" s="29">
        <v>3</v>
      </c>
      <c r="D546" s="27">
        <v>2</v>
      </c>
      <c r="E546" s="27">
        <f t="shared" si="9"/>
        <v>24.6</v>
      </c>
      <c r="F546" s="16"/>
      <c r="G546" s="16"/>
      <c r="H546" s="136"/>
    </row>
    <row r="547" spans="1:8" ht="25.5" x14ac:dyDescent="0.2">
      <c r="A547" s="224" t="s">
        <v>708</v>
      </c>
      <c r="B547" s="27">
        <v>4.55</v>
      </c>
      <c r="C547" s="29">
        <v>1.5</v>
      </c>
      <c r="D547" s="27">
        <v>2</v>
      </c>
      <c r="E547" s="27">
        <f t="shared" si="9"/>
        <v>13.65</v>
      </c>
      <c r="F547" s="16"/>
      <c r="G547" s="16"/>
      <c r="H547" s="136"/>
    </row>
    <row r="548" spans="1:8" x14ac:dyDescent="0.2">
      <c r="A548" s="224" t="s">
        <v>709</v>
      </c>
      <c r="B548" s="27">
        <v>7</v>
      </c>
      <c r="C548" s="29">
        <v>3.6</v>
      </c>
      <c r="D548" s="27">
        <v>1</v>
      </c>
      <c r="E548" s="27">
        <f t="shared" si="9"/>
        <v>25.2</v>
      </c>
      <c r="F548" s="16"/>
      <c r="G548" s="16"/>
      <c r="H548" s="136"/>
    </row>
    <row r="549" spans="1:8" x14ac:dyDescent="0.2">
      <c r="A549" s="224" t="s">
        <v>709</v>
      </c>
      <c r="B549" s="27">
        <v>20.5</v>
      </c>
      <c r="C549" s="29">
        <v>1.5</v>
      </c>
      <c r="D549" s="27">
        <v>1</v>
      </c>
      <c r="E549" s="27">
        <f t="shared" si="9"/>
        <v>30.75</v>
      </c>
      <c r="F549" s="16"/>
      <c r="G549" s="16"/>
      <c r="H549" s="136"/>
    </row>
    <row r="550" spans="1:8" ht="25.5" x14ac:dyDescent="0.2">
      <c r="A550" s="224" t="s">
        <v>710</v>
      </c>
      <c r="B550" s="27">
        <v>1.1000000000000001</v>
      </c>
      <c r="C550" s="29">
        <v>2.5</v>
      </c>
      <c r="D550" s="27">
        <v>12</v>
      </c>
      <c r="E550" s="27">
        <f t="shared" si="9"/>
        <v>33</v>
      </c>
      <c r="F550" s="16"/>
      <c r="G550" s="16"/>
      <c r="H550" s="136"/>
    </row>
    <row r="551" spans="1:8" ht="25.5" x14ac:dyDescent="0.2">
      <c r="A551" s="224" t="s">
        <v>710</v>
      </c>
      <c r="B551" s="27">
        <v>1.2</v>
      </c>
      <c r="C551" s="29">
        <v>2.5</v>
      </c>
      <c r="D551" s="27">
        <v>2</v>
      </c>
      <c r="E551" s="27">
        <f t="shared" si="9"/>
        <v>6</v>
      </c>
      <c r="F551" s="16"/>
      <c r="G551" s="16"/>
      <c r="H551" s="136"/>
    </row>
    <row r="552" spans="1:8" ht="25.5" x14ac:dyDescent="0.2">
      <c r="A552" s="224" t="s">
        <v>710</v>
      </c>
      <c r="B552" s="27">
        <v>1.5</v>
      </c>
      <c r="C552" s="29">
        <v>2.5</v>
      </c>
      <c r="D552" s="27">
        <v>2</v>
      </c>
      <c r="E552" s="27">
        <f t="shared" si="9"/>
        <v>7.5</v>
      </c>
      <c r="F552" s="16"/>
      <c r="G552" s="16"/>
      <c r="H552" s="136"/>
    </row>
    <row r="553" spans="1:8" ht="25.5" x14ac:dyDescent="0.2">
      <c r="A553" s="224" t="s">
        <v>710</v>
      </c>
      <c r="B553" s="27">
        <v>4.3</v>
      </c>
      <c r="C553" s="29">
        <v>2.5</v>
      </c>
      <c r="D553" s="27">
        <v>2</v>
      </c>
      <c r="E553" s="27">
        <f t="shared" si="9"/>
        <v>21.5</v>
      </c>
      <c r="F553" s="16"/>
      <c r="G553" s="16"/>
      <c r="H553" s="136"/>
    </row>
    <row r="554" spans="1:8" ht="25.5" x14ac:dyDescent="0.2">
      <c r="A554" s="224" t="s">
        <v>710</v>
      </c>
      <c r="B554" s="27">
        <v>5.38</v>
      </c>
      <c r="C554" s="29">
        <v>2.5</v>
      </c>
      <c r="D554" s="27">
        <v>2</v>
      </c>
      <c r="E554" s="27">
        <f t="shared" si="9"/>
        <v>26.9</v>
      </c>
      <c r="F554" s="16"/>
      <c r="G554" s="16"/>
      <c r="H554" s="136"/>
    </row>
    <row r="555" spans="1:8" x14ac:dyDescent="0.2">
      <c r="A555" s="224"/>
      <c r="B555" s="27"/>
      <c r="C555" s="473" t="s">
        <v>711</v>
      </c>
      <c r="D555" s="474"/>
      <c r="E555" s="27">
        <f>SUM(E522:E554)</f>
        <v>1128.2999999999997</v>
      </c>
      <c r="F555" s="16"/>
      <c r="G555" s="16"/>
      <c r="H555" s="136"/>
    </row>
    <row r="556" spans="1:8" x14ac:dyDescent="0.2">
      <c r="A556" s="224"/>
      <c r="B556" s="27"/>
      <c r="C556" s="29" t="s">
        <v>712</v>
      </c>
      <c r="D556" s="27"/>
      <c r="E556" s="27"/>
      <c r="F556" s="16"/>
      <c r="G556" s="16"/>
      <c r="H556" s="136"/>
    </row>
    <row r="557" spans="1:8" x14ac:dyDescent="0.2">
      <c r="A557" s="224" t="s">
        <v>713</v>
      </c>
      <c r="B557" s="27">
        <v>0.7</v>
      </c>
      <c r="C557" s="29">
        <v>2.1</v>
      </c>
      <c r="D557" s="27">
        <v>1</v>
      </c>
      <c r="E557" s="27">
        <f t="shared" ref="E557:E566" si="10">ROUND(B557*C557*D557,2)</f>
        <v>1.47</v>
      </c>
      <c r="F557" s="16"/>
      <c r="G557" s="16"/>
      <c r="H557" s="136"/>
    </row>
    <row r="558" spans="1:8" x14ac:dyDescent="0.2">
      <c r="A558" s="224" t="s">
        <v>713</v>
      </c>
      <c r="B558" s="27">
        <v>0.8</v>
      </c>
      <c r="C558" s="29">
        <v>2.1</v>
      </c>
      <c r="D558" s="27">
        <v>2</v>
      </c>
      <c r="E558" s="27">
        <f t="shared" si="10"/>
        <v>3.36</v>
      </c>
      <c r="F558" s="16"/>
      <c r="G558" s="16"/>
      <c r="H558" s="136"/>
    </row>
    <row r="559" spans="1:8" x14ac:dyDescent="0.2">
      <c r="A559" s="224" t="s">
        <v>713</v>
      </c>
      <c r="B559" s="27">
        <v>0.6</v>
      </c>
      <c r="C559" s="29">
        <v>2.1</v>
      </c>
      <c r="D559" s="27">
        <v>17</v>
      </c>
      <c r="E559" s="27">
        <f t="shared" si="10"/>
        <v>21.42</v>
      </c>
      <c r="F559" s="16"/>
      <c r="G559" s="16"/>
      <c r="H559" s="136"/>
    </row>
    <row r="560" spans="1:8" x14ac:dyDescent="0.2">
      <c r="A560" s="224" t="s">
        <v>713</v>
      </c>
      <c r="B560" s="27">
        <v>0.9</v>
      </c>
      <c r="C560" s="29">
        <v>2.1</v>
      </c>
      <c r="D560" s="27">
        <v>8</v>
      </c>
      <c r="E560" s="27">
        <f t="shared" si="10"/>
        <v>15.12</v>
      </c>
      <c r="F560" s="16"/>
      <c r="G560" s="16"/>
      <c r="H560" s="136"/>
    </row>
    <row r="561" spans="1:8" x14ac:dyDescent="0.2">
      <c r="A561" s="224" t="s">
        <v>714</v>
      </c>
      <c r="B561" s="27">
        <v>4</v>
      </c>
      <c r="C561" s="29">
        <v>2.1</v>
      </c>
      <c r="D561" s="29">
        <v>2</v>
      </c>
      <c r="E561" s="27">
        <f t="shared" si="10"/>
        <v>16.8</v>
      </c>
      <c r="F561" s="16"/>
      <c r="G561" s="16"/>
      <c r="H561" s="136"/>
    </row>
    <row r="562" spans="1:8" x14ac:dyDescent="0.2">
      <c r="A562" s="224" t="s">
        <v>715</v>
      </c>
      <c r="B562" s="27">
        <v>3</v>
      </c>
      <c r="C562" s="29">
        <v>2.5</v>
      </c>
      <c r="D562" s="27">
        <v>1</v>
      </c>
      <c r="E562" s="27">
        <f t="shared" si="10"/>
        <v>7.5</v>
      </c>
      <c r="F562" s="16"/>
      <c r="G562" s="16"/>
      <c r="H562" s="136"/>
    </row>
    <row r="563" spans="1:8" x14ac:dyDescent="0.2">
      <c r="A563" s="224" t="s">
        <v>714</v>
      </c>
      <c r="B563" s="27">
        <v>4.3</v>
      </c>
      <c r="C563" s="29">
        <v>1</v>
      </c>
      <c r="D563" s="27">
        <v>2</v>
      </c>
      <c r="E563" s="27">
        <f t="shared" si="10"/>
        <v>8.6</v>
      </c>
      <c r="F563" s="16"/>
      <c r="G563" s="16"/>
      <c r="H563" s="136"/>
    </row>
    <row r="564" spans="1:8" x14ac:dyDescent="0.2">
      <c r="A564" s="224" t="s">
        <v>714</v>
      </c>
      <c r="B564" s="27">
        <v>3.3</v>
      </c>
      <c r="C564" s="29">
        <v>0.65</v>
      </c>
      <c r="D564" s="27">
        <v>2</v>
      </c>
      <c r="E564" s="27">
        <f t="shared" si="10"/>
        <v>4.29</v>
      </c>
      <c r="F564" s="16"/>
      <c r="G564" s="16"/>
      <c r="H564" s="136"/>
    </row>
    <row r="565" spans="1:8" x14ac:dyDescent="0.2">
      <c r="A565" s="224" t="s">
        <v>714</v>
      </c>
      <c r="B565" s="27">
        <v>1.95</v>
      </c>
      <c r="C565" s="29">
        <v>0.65</v>
      </c>
      <c r="D565" s="27">
        <v>2</v>
      </c>
      <c r="E565" s="27">
        <f t="shared" si="10"/>
        <v>2.54</v>
      </c>
      <c r="F565" s="16"/>
      <c r="G565" s="16"/>
      <c r="H565" s="136"/>
    </row>
    <row r="566" spans="1:8" x14ac:dyDescent="0.2">
      <c r="A566" s="224" t="s">
        <v>714</v>
      </c>
      <c r="B566" s="27">
        <v>1</v>
      </c>
      <c r="C566" s="29">
        <v>0.65</v>
      </c>
      <c r="D566" s="27">
        <v>1</v>
      </c>
      <c r="E566" s="27">
        <f t="shared" si="10"/>
        <v>0.65</v>
      </c>
      <c r="F566" s="16"/>
      <c r="G566" s="16"/>
      <c r="H566" s="136"/>
    </row>
    <row r="567" spans="1:8" x14ac:dyDescent="0.2">
      <c r="A567" s="224"/>
      <c r="B567" s="27"/>
      <c r="C567" s="473" t="s">
        <v>711</v>
      </c>
      <c r="D567" s="474"/>
      <c r="E567" s="27">
        <f>SUM(E557:E566)</f>
        <v>81.750000000000014</v>
      </c>
      <c r="F567" s="16"/>
      <c r="G567" s="16"/>
      <c r="H567" s="136"/>
    </row>
    <row r="568" spans="1:8" x14ac:dyDescent="0.2">
      <c r="A568" s="224"/>
      <c r="B568" s="27"/>
      <c r="C568" s="29"/>
      <c r="D568" s="27"/>
      <c r="E568" s="27"/>
      <c r="F568" s="16"/>
      <c r="G568" s="16"/>
      <c r="H568" s="136"/>
    </row>
    <row r="569" spans="1:8" x14ac:dyDescent="0.2">
      <c r="A569" s="131"/>
      <c r="B569" s="8"/>
      <c r="C569" s="10" t="s">
        <v>716</v>
      </c>
      <c r="D569" s="8"/>
      <c r="E569" s="13">
        <f>E555-E567</f>
        <v>1046.5499999999997</v>
      </c>
      <c r="F569" s="16"/>
      <c r="G569" s="16"/>
      <c r="H569" s="136"/>
    </row>
    <row r="570" spans="1:8" x14ac:dyDescent="0.2">
      <c r="A570" s="131"/>
      <c r="B570" s="8"/>
      <c r="C570" s="9"/>
      <c r="D570" s="8"/>
      <c r="E570" s="13"/>
      <c r="F570" s="16"/>
      <c r="G570" s="16"/>
      <c r="H570" s="136"/>
    </row>
    <row r="571" spans="1:8" ht="63.75" x14ac:dyDescent="0.2">
      <c r="A571" s="131" t="s">
        <v>137</v>
      </c>
      <c r="B571" s="8" t="s">
        <v>87</v>
      </c>
      <c r="C571" s="9" t="s">
        <v>88</v>
      </c>
      <c r="D571" s="8" t="s">
        <v>24</v>
      </c>
      <c r="E571" s="13">
        <f>E621</f>
        <v>2093.1</v>
      </c>
      <c r="F571" s="438"/>
      <c r="G571" s="439"/>
      <c r="H571" s="440"/>
    </row>
    <row r="572" spans="1:8" x14ac:dyDescent="0.2">
      <c r="A572" s="131" t="s">
        <v>168</v>
      </c>
      <c r="B572" s="8" t="s">
        <v>169</v>
      </c>
      <c r="C572" s="10" t="s">
        <v>171</v>
      </c>
      <c r="D572" s="14" t="s">
        <v>699</v>
      </c>
      <c r="E572" s="14" t="s">
        <v>173</v>
      </c>
      <c r="F572" s="16"/>
      <c r="G572" s="16"/>
      <c r="H572" s="136"/>
    </row>
    <row r="573" spans="1:8" x14ac:dyDescent="0.2">
      <c r="A573" s="131" t="s">
        <v>698</v>
      </c>
      <c r="B573" s="27">
        <v>40</v>
      </c>
      <c r="C573" s="29">
        <v>6</v>
      </c>
      <c r="D573" s="27">
        <v>2</v>
      </c>
      <c r="E573" s="27">
        <f>ROUND(B573*C573*D573,2)</f>
        <v>480</v>
      </c>
      <c r="F573" s="16"/>
      <c r="G573" s="16"/>
      <c r="H573" s="136"/>
    </row>
    <row r="574" spans="1:8" ht="25.5" x14ac:dyDescent="0.2">
      <c r="A574" s="224" t="s">
        <v>700</v>
      </c>
      <c r="B574" s="27">
        <v>32</v>
      </c>
      <c r="C574" s="29">
        <v>2</v>
      </c>
      <c r="D574" s="27">
        <v>1</v>
      </c>
      <c r="E574" s="27">
        <f t="shared" ref="E574:E605" si="11">ROUND(B574*C574*D574,2)</f>
        <v>64</v>
      </c>
      <c r="F574" s="16"/>
      <c r="G574" s="16"/>
      <c r="H574" s="136"/>
    </row>
    <row r="575" spans="1:8" ht="25.5" x14ac:dyDescent="0.2">
      <c r="A575" s="224" t="s">
        <v>701</v>
      </c>
      <c r="B575" s="27">
        <v>35.299999999999997</v>
      </c>
      <c r="C575" s="29">
        <v>2</v>
      </c>
      <c r="D575" s="27">
        <v>1</v>
      </c>
      <c r="E575" s="27">
        <f t="shared" si="11"/>
        <v>70.599999999999994</v>
      </c>
      <c r="F575" s="16"/>
      <c r="G575" s="16"/>
      <c r="H575" s="136"/>
    </row>
    <row r="576" spans="1:8" x14ac:dyDescent="0.2">
      <c r="A576" s="131" t="s">
        <v>536</v>
      </c>
      <c r="B576" s="27">
        <v>3</v>
      </c>
      <c r="C576" s="29">
        <v>3</v>
      </c>
      <c r="D576" s="27">
        <v>2</v>
      </c>
      <c r="E576" s="27">
        <f t="shared" si="11"/>
        <v>18</v>
      </c>
      <c r="F576" s="16"/>
      <c r="G576" s="16"/>
      <c r="H576" s="136"/>
    </row>
    <row r="577" spans="1:8" x14ac:dyDescent="0.2">
      <c r="A577" s="131" t="s">
        <v>536</v>
      </c>
      <c r="B577" s="27">
        <v>4.3</v>
      </c>
      <c r="C577" s="29">
        <v>3</v>
      </c>
      <c r="D577" s="27">
        <v>2</v>
      </c>
      <c r="E577" s="27">
        <f t="shared" si="11"/>
        <v>25.8</v>
      </c>
      <c r="F577" s="16"/>
      <c r="G577" s="16"/>
      <c r="H577" s="136"/>
    </row>
    <row r="578" spans="1:8" x14ac:dyDescent="0.2">
      <c r="A578" s="131" t="s">
        <v>535</v>
      </c>
      <c r="B578" s="27">
        <v>3.55</v>
      </c>
      <c r="C578" s="29">
        <v>3</v>
      </c>
      <c r="D578" s="27">
        <v>2</v>
      </c>
      <c r="E578" s="27">
        <f t="shared" si="11"/>
        <v>21.3</v>
      </c>
      <c r="F578" s="16"/>
      <c r="G578" s="16"/>
      <c r="H578" s="136"/>
    </row>
    <row r="579" spans="1:8" x14ac:dyDescent="0.2">
      <c r="A579" s="131" t="s">
        <v>535</v>
      </c>
      <c r="B579" s="27">
        <v>3</v>
      </c>
      <c r="C579" s="29">
        <v>3</v>
      </c>
      <c r="D579" s="27">
        <v>1</v>
      </c>
      <c r="E579" s="27">
        <f t="shared" si="11"/>
        <v>9</v>
      </c>
      <c r="F579" s="16"/>
      <c r="G579" s="16"/>
      <c r="H579" s="136"/>
    </row>
    <row r="580" spans="1:8" x14ac:dyDescent="0.2">
      <c r="A580" s="131" t="s">
        <v>702</v>
      </c>
      <c r="B580" s="27">
        <v>3</v>
      </c>
      <c r="C580" s="29">
        <v>3</v>
      </c>
      <c r="D580" s="27">
        <v>2</v>
      </c>
      <c r="E580" s="27">
        <f t="shared" si="11"/>
        <v>18</v>
      </c>
      <c r="F580" s="16"/>
      <c r="G580" s="16"/>
      <c r="H580" s="136"/>
    </row>
    <row r="581" spans="1:8" x14ac:dyDescent="0.2">
      <c r="A581" s="131" t="s">
        <v>702</v>
      </c>
      <c r="B581" s="27">
        <v>4.3</v>
      </c>
      <c r="C581" s="29">
        <v>3</v>
      </c>
      <c r="D581" s="27">
        <v>2</v>
      </c>
      <c r="E581" s="27">
        <f t="shared" si="11"/>
        <v>25.8</v>
      </c>
      <c r="F581" s="16"/>
      <c r="G581" s="16"/>
      <c r="H581" s="136"/>
    </row>
    <row r="582" spans="1:8" x14ac:dyDescent="0.2">
      <c r="A582" s="131" t="s">
        <v>533</v>
      </c>
      <c r="B582" s="27">
        <v>3.3</v>
      </c>
      <c r="C582" s="29">
        <v>3</v>
      </c>
      <c r="D582" s="27">
        <v>2</v>
      </c>
      <c r="E582" s="27">
        <f t="shared" si="11"/>
        <v>19.8</v>
      </c>
      <c r="F582" s="16"/>
      <c r="G582" s="16"/>
      <c r="H582" s="136"/>
    </row>
    <row r="583" spans="1:8" x14ac:dyDescent="0.2">
      <c r="A583" s="131" t="s">
        <v>533</v>
      </c>
      <c r="B583" s="27">
        <v>3</v>
      </c>
      <c r="C583" s="29">
        <v>3</v>
      </c>
      <c r="D583" s="27">
        <v>1</v>
      </c>
      <c r="E583" s="27">
        <f t="shared" si="11"/>
        <v>9</v>
      </c>
      <c r="F583" s="16"/>
      <c r="G583" s="16"/>
      <c r="H583" s="136"/>
    </row>
    <row r="584" spans="1:8" ht="25.5" x14ac:dyDescent="0.2">
      <c r="A584" s="224" t="s">
        <v>703</v>
      </c>
      <c r="B584" s="27">
        <v>5.3</v>
      </c>
      <c r="C584" s="29">
        <v>3</v>
      </c>
      <c r="D584" s="27">
        <v>2</v>
      </c>
      <c r="E584" s="27">
        <f t="shared" si="11"/>
        <v>31.8</v>
      </c>
      <c r="F584" s="16"/>
      <c r="G584" s="16"/>
      <c r="H584" s="136"/>
    </row>
    <row r="585" spans="1:8" ht="25.5" x14ac:dyDescent="0.2">
      <c r="A585" s="224" t="s">
        <v>707</v>
      </c>
      <c r="B585" s="27">
        <v>6</v>
      </c>
      <c r="C585" s="29">
        <v>3</v>
      </c>
      <c r="D585" s="27">
        <v>1</v>
      </c>
      <c r="E585" s="27">
        <f t="shared" si="11"/>
        <v>18</v>
      </c>
      <c r="F585" s="16"/>
      <c r="G585" s="16"/>
      <c r="H585" s="136"/>
    </row>
    <row r="586" spans="1:8" ht="25.5" x14ac:dyDescent="0.2">
      <c r="A586" s="224" t="s">
        <v>707</v>
      </c>
      <c r="B586" s="27">
        <v>4.33</v>
      </c>
      <c r="C586" s="29">
        <v>3</v>
      </c>
      <c r="D586" s="27">
        <v>1</v>
      </c>
      <c r="E586" s="27">
        <f t="shared" si="11"/>
        <v>12.99</v>
      </c>
      <c r="F586" s="16"/>
      <c r="G586" s="16"/>
      <c r="H586" s="136"/>
    </row>
    <row r="587" spans="1:8" ht="25.5" x14ac:dyDescent="0.2">
      <c r="A587" s="224" t="s">
        <v>707</v>
      </c>
      <c r="B587" s="27">
        <v>2.8</v>
      </c>
      <c r="C587" s="29">
        <v>3</v>
      </c>
      <c r="D587" s="27">
        <v>1</v>
      </c>
      <c r="E587" s="27">
        <f t="shared" si="11"/>
        <v>8.4</v>
      </c>
      <c r="F587" s="16"/>
      <c r="G587" s="16"/>
      <c r="H587" s="136"/>
    </row>
    <row r="588" spans="1:8" ht="25.5" x14ac:dyDescent="0.2">
      <c r="A588" s="224" t="s">
        <v>707</v>
      </c>
      <c r="B588" s="27">
        <v>3.07</v>
      </c>
      <c r="C588" s="29">
        <v>3</v>
      </c>
      <c r="D588" s="27">
        <v>1</v>
      </c>
      <c r="E588" s="27">
        <f t="shared" si="11"/>
        <v>9.2100000000000009</v>
      </c>
      <c r="F588" s="16"/>
      <c r="G588" s="16"/>
      <c r="H588" s="136"/>
    </row>
    <row r="589" spans="1:8" x14ac:dyDescent="0.2">
      <c r="A589" s="131" t="s">
        <v>704</v>
      </c>
      <c r="B589" s="27">
        <v>4.05</v>
      </c>
      <c r="C589" s="29">
        <v>3</v>
      </c>
      <c r="D589" s="27">
        <v>2</v>
      </c>
      <c r="E589" s="27">
        <f t="shared" si="11"/>
        <v>24.3</v>
      </c>
      <c r="F589" s="16"/>
      <c r="G589" s="16"/>
      <c r="H589" s="136"/>
    </row>
    <row r="590" spans="1:8" x14ac:dyDescent="0.2">
      <c r="A590" s="131" t="s">
        <v>704</v>
      </c>
      <c r="B590" s="27">
        <v>2.8</v>
      </c>
      <c r="C590" s="29">
        <v>3</v>
      </c>
      <c r="D590" s="27">
        <v>1</v>
      </c>
      <c r="E590" s="27">
        <f t="shared" si="11"/>
        <v>8.4</v>
      </c>
      <c r="F590" s="16"/>
      <c r="G590" s="16"/>
      <c r="H590" s="136"/>
    </row>
    <row r="591" spans="1:8" x14ac:dyDescent="0.2">
      <c r="A591" s="131" t="s">
        <v>705</v>
      </c>
      <c r="B591" s="27">
        <v>1.3</v>
      </c>
      <c r="C591" s="29">
        <v>3</v>
      </c>
      <c r="D591" s="27">
        <v>2</v>
      </c>
      <c r="E591" s="27">
        <f t="shared" si="11"/>
        <v>7.8</v>
      </c>
      <c r="F591" s="16"/>
      <c r="G591" s="16"/>
      <c r="H591" s="136"/>
    </row>
    <row r="592" spans="1:8" x14ac:dyDescent="0.2">
      <c r="A592" s="131" t="s">
        <v>705</v>
      </c>
      <c r="B592" s="27">
        <v>2.8</v>
      </c>
      <c r="C592" s="29">
        <v>3</v>
      </c>
      <c r="D592" s="27">
        <v>1</v>
      </c>
      <c r="E592" s="27">
        <f t="shared" si="11"/>
        <v>8.4</v>
      </c>
      <c r="F592" s="16"/>
      <c r="G592" s="16"/>
      <c r="H592" s="136"/>
    </row>
    <row r="593" spans="1:8" ht="25.5" x14ac:dyDescent="0.2">
      <c r="A593" s="224" t="s">
        <v>706</v>
      </c>
      <c r="B593" s="27">
        <v>6</v>
      </c>
      <c r="C593" s="29">
        <v>3</v>
      </c>
      <c r="D593" s="27">
        <v>1</v>
      </c>
      <c r="E593" s="27">
        <f t="shared" si="11"/>
        <v>18</v>
      </c>
      <c r="F593" s="16"/>
      <c r="G593" s="16"/>
      <c r="H593" s="136"/>
    </row>
    <row r="594" spans="1:8" ht="25.5" x14ac:dyDescent="0.2">
      <c r="A594" s="224" t="s">
        <v>706</v>
      </c>
      <c r="B594" s="27">
        <v>4.33</v>
      </c>
      <c r="C594" s="29">
        <v>3</v>
      </c>
      <c r="D594" s="27">
        <v>1</v>
      </c>
      <c r="E594" s="27">
        <f t="shared" si="11"/>
        <v>12.99</v>
      </c>
      <c r="F594" s="16"/>
      <c r="G594" s="16"/>
      <c r="H594" s="136"/>
    </row>
    <row r="595" spans="1:8" ht="25.5" x14ac:dyDescent="0.2">
      <c r="A595" s="224" t="s">
        <v>706</v>
      </c>
      <c r="B595" s="27">
        <v>2.8</v>
      </c>
      <c r="C595" s="29">
        <v>3</v>
      </c>
      <c r="D595" s="27">
        <v>1</v>
      </c>
      <c r="E595" s="27">
        <f t="shared" si="11"/>
        <v>8.4</v>
      </c>
      <c r="F595" s="16"/>
      <c r="G595" s="16"/>
      <c r="H595" s="136"/>
    </row>
    <row r="596" spans="1:8" ht="25.5" x14ac:dyDescent="0.2">
      <c r="A596" s="224" t="s">
        <v>706</v>
      </c>
      <c r="B596" s="27">
        <v>3.07</v>
      </c>
      <c r="C596" s="29">
        <v>3</v>
      </c>
      <c r="D596" s="27">
        <v>1</v>
      </c>
      <c r="E596" s="27">
        <f t="shared" si="11"/>
        <v>9.2100000000000009</v>
      </c>
      <c r="F596" s="16"/>
      <c r="G596" s="16"/>
      <c r="H596" s="136"/>
    </row>
    <row r="597" spans="1:8" ht="25.5" x14ac:dyDescent="0.2">
      <c r="A597" s="224" t="s">
        <v>708</v>
      </c>
      <c r="B597" s="27">
        <v>4.0999999999999996</v>
      </c>
      <c r="C597" s="29">
        <v>3</v>
      </c>
      <c r="D597" s="27">
        <v>2</v>
      </c>
      <c r="E597" s="27">
        <f t="shared" si="11"/>
        <v>24.6</v>
      </c>
      <c r="F597" s="16"/>
      <c r="G597" s="16"/>
      <c r="H597" s="136"/>
    </row>
    <row r="598" spans="1:8" ht="25.5" x14ac:dyDescent="0.2">
      <c r="A598" s="224" t="s">
        <v>708</v>
      </c>
      <c r="B598" s="27">
        <v>4.55</v>
      </c>
      <c r="C598" s="29">
        <v>1.5</v>
      </c>
      <c r="D598" s="27">
        <v>2</v>
      </c>
      <c r="E598" s="27">
        <f t="shared" si="11"/>
        <v>13.65</v>
      </c>
      <c r="F598" s="16"/>
      <c r="G598" s="16"/>
      <c r="H598" s="136"/>
    </row>
    <row r="599" spans="1:8" x14ac:dyDescent="0.2">
      <c r="A599" s="224" t="s">
        <v>709</v>
      </c>
      <c r="B599" s="27">
        <v>7</v>
      </c>
      <c r="C599" s="29">
        <v>3.6</v>
      </c>
      <c r="D599" s="27">
        <v>1</v>
      </c>
      <c r="E599" s="27">
        <f t="shared" si="11"/>
        <v>25.2</v>
      </c>
      <c r="F599" s="16"/>
      <c r="G599" s="16"/>
      <c r="H599" s="136"/>
    </row>
    <row r="600" spans="1:8" x14ac:dyDescent="0.2">
      <c r="A600" s="224" t="s">
        <v>709</v>
      </c>
      <c r="B600" s="27">
        <v>20.5</v>
      </c>
      <c r="C600" s="29">
        <v>1.5</v>
      </c>
      <c r="D600" s="27">
        <v>1</v>
      </c>
      <c r="E600" s="27">
        <f t="shared" si="11"/>
        <v>30.75</v>
      </c>
      <c r="F600" s="16"/>
      <c r="G600" s="16"/>
      <c r="H600" s="136"/>
    </row>
    <row r="601" spans="1:8" ht="25.5" x14ac:dyDescent="0.2">
      <c r="A601" s="224" t="s">
        <v>710</v>
      </c>
      <c r="B601" s="27">
        <v>1.1000000000000001</v>
      </c>
      <c r="C601" s="29">
        <v>2.5</v>
      </c>
      <c r="D601" s="27">
        <v>12</v>
      </c>
      <c r="E601" s="27">
        <f t="shared" si="11"/>
        <v>33</v>
      </c>
      <c r="F601" s="16"/>
      <c r="G601" s="16"/>
      <c r="H601" s="136"/>
    </row>
    <row r="602" spans="1:8" ht="25.5" x14ac:dyDescent="0.2">
      <c r="A602" s="224" t="s">
        <v>710</v>
      </c>
      <c r="B602" s="27">
        <v>1.2</v>
      </c>
      <c r="C602" s="29">
        <v>2.5</v>
      </c>
      <c r="D602" s="27">
        <v>2</v>
      </c>
      <c r="E602" s="27">
        <f t="shared" si="11"/>
        <v>6</v>
      </c>
      <c r="F602" s="16"/>
      <c r="G602" s="16"/>
      <c r="H602" s="136"/>
    </row>
    <row r="603" spans="1:8" ht="25.5" x14ac:dyDescent="0.2">
      <c r="A603" s="224" t="s">
        <v>710</v>
      </c>
      <c r="B603" s="27">
        <v>1.5</v>
      </c>
      <c r="C603" s="29">
        <v>2.5</v>
      </c>
      <c r="D603" s="27">
        <v>2</v>
      </c>
      <c r="E603" s="27">
        <f t="shared" si="11"/>
        <v>7.5</v>
      </c>
      <c r="F603" s="16"/>
      <c r="G603" s="16"/>
      <c r="H603" s="136"/>
    </row>
    <row r="604" spans="1:8" ht="25.5" x14ac:dyDescent="0.2">
      <c r="A604" s="224" t="s">
        <v>710</v>
      </c>
      <c r="B604" s="27">
        <v>4.3</v>
      </c>
      <c r="C604" s="29">
        <v>2.5</v>
      </c>
      <c r="D604" s="27">
        <v>2</v>
      </c>
      <c r="E604" s="27">
        <f t="shared" si="11"/>
        <v>21.5</v>
      </c>
      <c r="F604" s="16"/>
      <c r="G604" s="16"/>
      <c r="H604" s="136"/>
    </row>
    <row r="605" spans="1:8" ht="25.5" x14ac:dyDescent="0.2">
      <c r="A605" s="224" t="s">
        <v>710</v>
      </c>
      <c r="B605" s="27">
        <v>5.38</v>
      </c>
      <c r="C605" s="29">
        <v>2.5</v>
      </c>
      <c r="D605" s="27">
        <v>2</v>
      </c>
      <c r="E605" s="27">
        <f t="shared" si="11"/>
        <v>26.9</v>
      </c>
      <c r="F605" s="16"/>
      <c r="G605" s="16"/>
      <c r="H605" s="136"/>
    </row>
    <row r="606" spans="1:8" x14ac:dyDescent="0.2">
      <c r="A606" s="224"/>
      <c r="B606" s="27"/>
      <c r="C606" s="473" t="s">
        <v>711</v>
      </c>
      <c r="D606" s="474"/>
      <c r="E606" s="27">
        <f>SUM(E573:E605)</f>
        <v>1128.2999999999997</v>
      </c>
      <c r="F606" s="16"/>
      <c r="G606" s="16"/>
      <c r="H606" s="136"/>
    </row>
    <row r="607" spans="1:8" x14ac:dyDescent="0.2">
      <c r="A607" s="224"/>
      <c r="B607" s="27"/>
      <c r="C607" s="29" t="s">
        <v>712</v>
      </c>
      <c r="D607" s="27"/>
      <c r="E607" s="27"/>
      <c r="F607" s="16"/>
      <c r="G607" s="16"/>
      <c r="H607" s="136"/>
    </row>
    <row r="608" spans="1:8" x14ac:dyDescent="0.2">
      <c r="A608" s="224" t="s">
        <v>719</v>
      </c>
      <c r="B608" s="27">
        <v>0.7</v>
      </c>
      <c r="C608" s="29">
        <v>2.1</v>
      </c>
      <c r="D608" s="27">
        <v>1</v>
      </c>
      <c r="E608" s="27">
        <f t="shared" ref="E608:E617" si="12">ROUND(B608*C608*D608,2)</f>
        <v>1.47</v>
      </c>
      <c r="F608" s="16"/>
      <c r="G608" s="16"/>
      <c r="H608" s="136"/>
    </row>
    <row r="609" spans="1:8" ht="25.5" x14ac:dyDescent="0.2">
      <c r="A609" s="224" t="s">
        <v>718</v>
      </c>
      <c r="B609" s="27">
        <v>0.8</v>
      </c>
      <c r="C609" s="29">
        <v>2.1</v>
      </c>
      <c r="D609" s="27">
        <v>2</v>
      </c>
      <c r="E609" s="27">
        <f t="shared" si="12"/>
        <v>3.36</v>
      </c>
      <c r="F609" s="16"/>
      <c r="G609" s="16"/>
      <c r="H609" s="136"/>
    </row>
    <row r="610" spans="1:8" x14ac:dyDescent="0.2">
      <c r="A610" s="224" t="s">
        <v>713</v>
      </c>
      <c r="B610" s="27">
        <v>0.6</v>
      </c>
      <c r="C610" s="29">
        <v>2.1</v>
      </c>
      <c r="D610" s="27">
        <v>17</v>
      </c>
      <c r="E610" s="27">
        <f t="shared" si="12"/>
        <v>21.42</v>
      </c>
      <c r="F610" s="16"/>
      <c r="G610" s="16"/>
      <c r="H610" s="136"/>
    </row>
    <row r="611" spans="1:8" x14ac:dyDescent="0.2">
      <c r="A611" s="224" t="s">
        <v>713</v>
      </c>
      <c r="B611" s="27">
        <v>0.9</v>
      </c>
      <c r="C611" s="29">
        <v>2.1</v>
      </c>
      <c r="D611" s="27">
        <v>8</v>
      </c>
      <c r="E611" s="27">
        <f t="shared" si="12"/>
        <v>15.12</v>
      </c>
      <c r="F611" s="16"/>
      <c r="G611" s="16"/>
      <c r="H611" s="136"/>
    </row>
    <row r="612" spans="1:8" x14ac:dyDescent="0.2">
      <c r="A612" s="224" t="s">
        <v>714</v>
      </c>
      <c r="B612" s="27">
        <v>4</v>
      </c>
      <c r="C612" s="29">
        <v>2.1</v>
      </c>
      <c r="D612" s="29">
        <v>2</v>
      </c>
      <c r="E612" s="27">
        <f t="shared" si="12"/>
        <v>16.8</v>
      </c>
      <c r="F612" s="16"/>
      <c r="G612" s="16"/>
      <c r="H612" s="136"/>
    </row>
    <row r="613" spans="1:8" x14ac:dyDescent="0.2">
      <c r="A613" s="224" t="s">
        <v>715</v>
      </c>
      <c r="B613" s="27">
        <v>3</v>
      </c>
      <c r="C613" s="29">
        <v>2.5</v>
      </c>
      <c r="D613" s="27">
        <v>1</v>
      </c>
      <c r="E613" s="27">
        <f t="shared" si="12"/>
        <v>7.5</v>
      </c>
      <c r="F613" s="16"/>
      <c r="G613" s="16"/>
      <c r="H613" s="136"/>
    </row>
    <row r="614" spans="1:8" x14ac:dyDescent="0.2">
      <c r="A614" s="224" t="s">
        <v>714</v>
      </c>
      <c r="B614" s="27">
        <v>4.3</v>
      </c>
      <c r="C614" s="29">
        <v>1</v>
      </c>
      <c r="D614" s="27">
        <v>2</v>
      </c>
      <c r="E614" s="27">
        <f t="shared" si="12"/>
        <v>8.6</v>
      </c>
      <c r="F614" s="16"/>
      <c r="G614" s="16"/>
      <c r="H614" s="136"/>
    </row>
    <row r="615" spans="1:8" x14ac:dyDescent="0.2">
      <c r="A615" s="224" t="s">
        <v>714</v>
      </c>
      <c r="B615" s="27">
        <v>3.3</v>
      </c>
      <c r="C615" s="29">
        <v>0.65</v>
      </c>
      <c r="D615" s="27">
        <v>2</v>
      </c>
      <c r="E615" s="27">
        <f t="shared" si="12"/>
        <v>4.29</v>
      </c>
      <c r="F615" s="16"/>
      <c r="G615" s="16"/>
      <c r="H615" s="136"/>
    </row>
    <row r="616" spans="1:8" x14ac:dyDescent="0.2">
      <c r="A616" s="224" t="s">
        <v>714</v>
      </c>
      <c r="B616" s="27">
        <v>1.95</v>
      </c>
      <c r="C616" s="29">
        <v>0.65</v>
      </c>
      <c r="D616" s="27">
        <v>2</v>
      </c>
      <c r="E616" s="27">
        <f t="shared" si="12"/>
        <v>2.54</v>
      </c>
      <c r="F616" s="16"/>
      <c r="G616" s="16"/>
      <c r="H616" s="136"/>
    </row>
    <row r="617" spans="1:8" x14ac:dyDescent="0.2">
      <c r="A617" s="224" t="s">
        <v>714</v>
      </c>
      <c r="B617" s="27">
        <v>1</v>
      </c>
      <c r="C617" s="29">
        <v>0.65</v>
      </c>
      <c r="D617" s="27">
        <v>1</v>
      </c>
      <c r="E617" s="27">
        <f t="shared" si="12"/>
        <v>0.65</v>
      </c>
      <c r="F617" s="16"/>
      <c r="G617" s="16"/>
      <c r="H617" s="136"/>
    </row>
    <row r="618" spans="1:8" x14ac:dyDescent="0.2">
      <c r="A618" s="224"/>
      <c r="B618" s="27"/>
      <c r="C618" s="473" t="s">
        <v>711</v>
      </c>
      <c r="D618" s="474"/>
      <c r="E618" s="27">
        <f>SUM(E608:E617)</f>
        <v>81.750000000000014</v>
      </c>
      <c r="F618" s="16"/>
      <c r="G618" s="16"/>
      <c r="H618" s="136"/>
    </row>
    <row r="619" spans="1:8" x14ac:dyDescent="0.2">
      <c r="A619" s="224"/>
      <c r="B619" s="27"/>
      <c r="C619" s="29"/>
      <c r="D619" s="27"/>
      <c r="E619" s="27"/>
      <c r="F619" s="16"/>
      <c r="G619" s="16"/>
      <c r="H619" s="136"/>
    </row>
    <row r="620" spans="1:8" x14ac:dyDescent="0.2">
      <c r="A620" s="131"/>
      <c r="B620" s="8"/>
      <c r="C620" s="10" t="s">
        <v>717</v>
      </c>
      <c r="D620" s="8"/>
      <c r="E620" s="13">
        <f>E606-E618</f>
        <v>1046.5499999999997</v>
      </c>
      <c r="F620" s="16"/>
      <c r="G620" s="16"/>
      <c r="H620" s="136"/>
    </row>
    <row r="621" spans="1:8" x14ac:dyDescent="0.2">
      <c r="A621" s="131"/>
      <c r="B621" s="19"/>
      <c r="C621" s="20" t="s">
        <v>716</v>
      </c>
      <c r="D621" s="19"/>
      <c r="E621" s="13">
        <f>ROUND(E620*2,2)</f>
        <v>2093.1</v>
      </c>
      <c r="F621" s="16"/>
      <c r="G621" s="16"/>
      <c r="H621" s="136"/>
    </row>
    <row r="622" spans="1:8" x14ac:dyDescent="0.2">
      <c r="A622" s="131"/>
      <c r="B622" s="19"/>
      <c r="C622" s="20"/>
      <c r="D622" s="19"/>
      <c r="E622" s="13"/>
      <c r="F622" s="16"/>
      <c r="G622" s="16"/>
      <c r="H622" s="136"/>
    </row>
    <row r="623" spans="1:8" ht="76.5" x14ac:dyDescent="0.2">
      <c r="A623" s="131" t="s">
        <v>138</v>
      </c>
      <c r="B623" s="19" t="s">
        <v>89</v>
      </c>
      <c r="C623" s="20" t="s">
        <v>90</v>
      </c>
      <c r="D623" s="19" t="s">
        <v>24</v>
      </c>
      <c r="E623" s="13">
        <f>D663</f>
        <v>1719.35</v>
      </c>
      <c r="F623" s="438"/>
      <c r="G623" s="439"/>
      <c r="H623" s="440"/>
    </row>
    <row r="624" spans="1:8" x14ac:dyDescent="0.2">
      <c r="A624" s="131" t="s">
        <v>168</v>
      </c>
      <c r="B624" s="8" t="s">
        <v>169</v>
      </c>
      <c r="C624" s="10" t="s">
        <v>171</v>
      </c>
      <c r="D624" s="14" t="s">
        <v>699</v>
      </c>
      <c r="E624" s="14" t="s">
        <v>214</v>
      </c>
      <c r="F624" s="14" t="s">
        <v>173</v>
      </c>
      <c r="G624" s="16"/>
      <c r="H624" s="136"/>
    </row>
    <row r="625" spans="1:8" x14ac:dyDescent="0.2">
      <c r="A625" s="131" t="s">
        <v>698</v>
      </c>
      <c r="B625" s="27">
        <v>40</v>
      </c>
      <c r="C625" s="29">
        <v>6</v>
      </c>
      <c r="D625" s="27">
        <v>2</v>
      </c>
      <c r="E625" s="27">
        <v>2</v>
      </c>
      <c r="F625" s="27">
        <f>ROUND(B625*C625*D625*E625,2)</f>
        <v>960</v>
      </c>
      <c r="G625" s="16"/>
      <c r="H625" s="136"/>
    </row>
    <row r="626" spans="1:8" ht="25.5" x14ac:dyDescent="0.2">
      <c r="A626" s="224" t="s">
        <v>700</v>
      </c>
      <c r="B626" s="27">
        <v>32</v>
      </c>
      <c r="C626" s="29">
        <v>2</v>
      </c>
      <c r="D626" s="27">
        <v>1</v>
      </c>
      <c r="E626" s="27">
        <v>2</v>
      </c>
      <c r="F626" s="27">
        <f>ROUND(B626*C626*D626*E626,2)</f>
        <v>128</v>
      </c>
      <c r="G626" s="16"/>
      <c r="H626" s="136"/>
    </row>
    <row r="627" spans="1:8" ht="25.5" x14ac:dyDescent="0.2">
      <c r="A627" s="224" t="s">
        <v>701</v>
      </c>
      <c r="B627" s="27">
        <v>35.299999999999997</v>
      </c>
      <c r="C627" s="29">
        <v>2</v>
      </c>
      <c r="D627" s="27">
        <v>1</v>
      </c>
      <c r="E627" s="27">
        <v>2</v>
      </c>
      <c r="F627" s="27">
        <f>ROUND(B627*C627*D627*E627,2)</f>
        <v>141.19999999999999</v>
      </c>
      <c r="G627" s="16"/>
      <c r="H627" s="136"/>
    </row>
    <row r="628" spans="1:8" x14ac:dyDescent="0.2">
      <c r="A628" s="131" t="s">
        <v>536</v>
      </c>
      <c r="B628" s="27">
        <v>3</v>
      </c>
      <c r="C628" s="29">
        <v>3</v>
      </c>
      <c r="D628" s="27">
        <v>2</v>
      </c>
      <c r="E628" s="27">
        <v>1</v>
      </c>
      <c r="F628" s="27">
        <f t="shared" ref="F628:F650" si="13">ROUND(B628*C628*D628*E628,2)</f>
        <v>18</v>
      </c>
      <c r="G628" s="16"/>
      <c r="H628" s="136"/>
    </row>
    <row r="629" spans="1:8" x14ac:dyDescent="0.2">
      <c r="A629" s="131" t="s">
        <v>536</v>
      </c>
      <c r="B629" s="27">
        <v>4.3</v>
      </c>
      <c r="C629" s="29">
        <v>3</v>
      </c>
      <c r="D629" s="27">
        <v>2</v>
      </c>
      <c r="E629" s="27">
        <v>1</v>
      </c>
      <c r="F629" s="27">
        <f t="shared" si="13"/>
        <v>25.8</v>
      </c>
      <c r="G629" s="16"/>
      <c r="H629" s="136"/>
    </row>
    <row r="630" spans="1:8" x14ac:dyDescent="0.2">
      <c r="A630" s="131" t="s">
        <v>535</v>
      </c>
      <c r="B630" s="27">
        <v>3.55</v>
      </c>
      <c r="C630" s="29">
        <v>3</v>
      </c>
      <c r="D630" s="27">
        <v>2</v>
      </c>
      <c r="E630" s="27">
        <v>2</v>
      </c>
      <c r="F630" s="27">
        <f t="shared" si="13"/>
        <v>42.6</v>
      </c>
      <c r="G630" s="16"/>
      <c r="H630" s="136"/>
    </row>
    <row r="631" spans="1:8" x14ac:dyDescent="0.2">
      <c r="A631" s="131" t="s">
        <v>535</v>
      </c>
      <c r="B631" s="27">
        <v>3</v>
      </c>
      <c r="C631" s="29">
        <v>3</v>
      </c>
      <c r="D631" s="27">
        <v>1</v>
      </c>
      <c r="E631" s="27">
        <v>2</v>
      </c>
      <c r="F631" s="27">
        <f t="shared" si="13"/>
        <v>18</v>
      </c>
      <c r="G631" s="16"/>
      <c r="H631" s="136"/>
    </row>
    <row r="632" spans="1:8" x14ac:dyDescent="0.2">
      <c r="A632" s="131" t="s">
        <v>702</v>
      </c>
      <c r="B632" s="27">
        <v>3</v>
      </c>
      <c r="C632" s="29">
        <v>3</v>
      </c>
      <c r="D632" s="27">
        <v>2</v>
      </c>
      <c r="E632" s="27">
        <v>1</v>
      </c>
      <c r="F632" s="27">
        <f t="shared" si="13"/>
        <v>18</v>
      </c>
      <c r="G632" s="16"/>
      <c r="H632" s="136"/>
    </row>
    <row r="633" spans="1:8" x14ac:dyDescent="0.2">
      <c r="A633" s="131" t="s">
        <v>702</v>
      </c>
      <c r="B633" s="27">
        <v>4.3</v>
      </c>
      <c r="C633" s="29">
        <v>3</v>
      </c>
      <c r="D633" s="27">
        <v>2</v>
      </c>
      <c r="E633" s="27">
        <v>1</v>
      </c>
      <c r="F633" s="27">
        <f t="shared" si="13"/>
        <v>25.8</v>
      </c>
      <c r="G633" s="16"/>
      <c r="H633" s="136"/>
    </row>
    <row r="634" spans="1:8" x14ac:dyDescent="0.2">
      <c r="A634" s="131" t="s">
        <v>533</v>
      </c>
      <c r="B634" s="27">
        <v>3.3</v>
      </c>
      <c r="C634" s="29">
        <v>3</v>
      </c>
      <c r="D634" s="27">
        <v>2</v>
      </c>
      <c r="E634" s="27">
        <v>2</v>
      </c>
      <c r="F634" s="27">
        <f t="shared" si="13"/>
        <v>39.6</v>
      </c>
      <c r="G634" s="16"/>
      <c r="H634" s="136"/>
    </row>
    <row r="635" spans="1:8" x14ac:dyDescent="0.2">
      <c r="A635" s="131" t="s">
        <v>533</v>
      </c>
      <c r="B635" s="27">
        <v>3</v>
      </c>
      <c r="C635" s="29">
        <v>3</v>
      </c>
      <c r="D635" s="27">
        <v>1</v>
      </c>
      <c r="E635" s="27">
        <v>2</v>
      </c>
      <c r="F635" s="27">
        <f t="shared" si="13"/>
        <v>18</v>
      </c>
      <c r="G635" s="16"/>
      <c r="H635" s="136"/>
    </row>
    <row r="636" spans="1:8" ht="25.5" x14ac:dyDescent="0.2">
      <c r="A636" s="224" t="s">
        <v>703</v>
      </c>
      <c r="B636" s="27">
        <v>5.3</v>
      </c>
      <c r="C636" s="29">
        <v>3</v>
      </c>
      <c r="D636" s="27">
        <v>2</v>
      </c>
      <c r="E636" s="27">
        <v>2</v>
      </c>
      <c r="F636" s="27">
        <f t="shared" si="13"/>
        <v>63.6</v>
      </c>
      <c r="G636" s="16"/>
      <c r="H636" s="136"/>
    </row>
    <row r="637" spans="1:8" ht="25.5" x14ac:dyDescent="0.2">
      <c r="A637" s="224" t="s">
        <v>707</v>
      </c>
      <c r="B637" s="27">
        <v>6</v>
      </c>
      <c r="C637" s="29">
        <v>3</v>
      </c>
      <c r="D637" s="27">
        <v>1</v>
      </c>
      <c r="E637" s="27">
        <v>1</v>
      </c>
      <c r="F637" s="27">
        <f t="shared" si="13"/>
        <v>18</v>
      </c>
      <c r="G637" s="16"/>
      <c r="H637" s="136"/>
    </row>
    <row r="638" spans="1:8" ht="25.5" x14ac:dyDescent="0.2">
      <c r="A638" s="224" t="s">
        <v>707</v>
      </c>
      <c r="B638" s="27">
        <v>4.33</v>
      </c>
      <c r="C638" s="29">
        <v>3</v>
      </c>
      <c r="D638" s="27">
        <v>1</v>
      </c>
      <c r="E638" s="27">
        <v>1</v>
      </c>
      <c r="F638" s="27">
        <f t="shared" si="13"/>
        <v>12.99</v>
      </c>
      <c r="G638" s="16"/>
      <c r="H638" s="136"/>
    </row>
    <row r="639" spans="1:8" ht="25.5" x14ac:dyDescent="0.2">
      <c r="A639" s="224" t="s">
        <v>707</v>
      </c>
      <c r="B639" s="27">
        <v>2.8</v>
      </c>
      <c r="C639" s="29">
        <v>3</v>
      </c>
      <c r="D639" s="27">
        <v>1</v>
      </c>
      <c r="E639" s="27">
        <v>1</v>
      </c>
      <c r="F639" s="27">
        <f t="shared" si="13"/>
        <v>8.4</v>
      </c>
      <c r="G639" s="16"/>
      <c r="H639" s="136"/>
    </row>
    <row r="640" spans="1:8" ht="25.5" x14ac:dyDescent="0.2">
      <c r="A640" s="224" t="s">
        <v>707</v>
      </c>
      <c r="B640" s="27">
        <v>3.07</v>
      </c>
      <c r="C640" s="29">
        <v>3</v>
      </c>
      <c r="D640" s="27">
        <v>1</v>
      </c>
      <c r="E640" s="27">
        <v>1</v>
      </c>
      <c r="F640" s="27">
        <f t="shared" si="13"/>
        <v>9.2100000000000009</v>
      </c>
      <c r="G640" s="16"/>
      <c r="H640" s="136"/>
    </row>
    <row r="641" spans="1:8" x14ac:dyDescent="0.2">
      <c r="A641" s="131" t="s">
        <v>704</v>
      </c>
      <c r="B641" s="27">
        <v>4.05</v>
      </c>
      <c r="C641" s="29">
        <v>3</v>
      </c>
      <c r="D641" s="27">
        <v>2</v>
      </c>
      <c r="E641" s="27">
        <v>2</v>
      </c>
      <c r="F641" s="27">
        <f t="shared" si="13"/>
        <v>48.6</v>
      </c>
      <c r="G641" s="16"/>
      <c r="H641" s="136"/>
    </row>
    <row r="642" spans="1:8" x14ac:dyDescent="0.2">
      <c r="A642" s="131" t="s">
        <v>705</v>
      </c>
      <c r="B642" s="27">
        <v>1.3</v>
      </c>
      <c r="C642" s="29">
        <v>3</v>
      </c>
      <c r="D642" s="27">
        <v>2</v>
      </c>
      <c r="E642" s="27">
        <v>1</v>
      </c>
      <c r="F642" s="27">
        <f t="shared" si="13"/>
        <v>7.8</v>
      </c>
      <c r="G642" s="16"/>
      <c r="H642" s="136"/>
    </row>
    <row r="643" spans="1:8" ht="25.5" x14ac:dyDescent="0.2">
      <c r="A643" s="224" t="s">
        <v>706</v>
      </c>
      <c r="B643" s="27">
        <v>6</v>
      </c>
      <c r="C643" s="29">
        <v>3</v>
      </c>
      <c r="D643" s="27">
        <v>1</v>
      </c>
      <c r="E643" s="27">
        <v>1</v>
      </c>
      <c r="F643" s="27">
        <f t="shared" si="13"/>
        <v>18</v>
      </c>
      <c r="G643" s="16"/>
      <c r="H643" s="136"/>
    </row>
    <row r="644" spans="1:8" ht="25.5" x14ac:dyDescent="0.2">
      <c r="A644" s="224" t="s">
        <v>706</v>
      </c>
      <c r="B644" s="27">
        <v>4.33</v>
      </c>
      <c r="C644" s="29">
        <v>3</v>
      </c>
      <c r="D644" s="27">
        <v>1</v>
      </c>
      <c r="E644" s="27">
        <v>1</v>
      </c>
      <c r="F644" s="27">
        <f t="shared" si="13"/>
        <v>12.99</v>
      </c>
      <c r="G644" s="16"/>
      <c r="H644" s="136"/>
    </row>
    <row r="645" spans="1:8" ht="25.5" x14ac:dyDescent="0.2">
      <c r="A645" s="224" t="s">
        <v>706</v>
      </c>
      <c r="B645" s="27">
        <v>2.8</v>
      </c>
      <c r="C645" s="29">
        <v>3</v>
      </c>
      <c r="D645" s="27">
        <v>1</v>
      </c>
      <c r="E645" s="27">
        <v>1</v>
      </c>
      <c r="F645" s="27">
        <f t="shared" si="13"/>
        <v>8.4</v>
      </c>
      <c r="G645" s="16"/>
      <c r="H645" s="136"/>
    </row>
    <row r="646" spans="1:8" ht="25.5" x14ac:dyDescent="0.2">
      <c r="A646" s="224" t="s">
        <v>706</v>
      </c>
      <c r="B646" s="27">
        <v>3.07</v>
      </c>
      <c r="C646" s="29">
        <v>3</v>
      </c>
      <c r="D646" s="27">
        <v>1</v>
      </c>
      <c r="E646" s="27">
        <v>1</v>
      </c>
      <c r="F646" s="27">
        <f t="shared" si="13"/>
        <v>9.2100000000000009</v>
      </c>
      <c r="G646" s="16"/>
      <c r="H646" s="136"/>
    </row>
    <row r="647" spans="1:8" ht="25.5" x14ac:dyDescent="0.2">
      <c r="A647" s="224" t="s">
        <v>708</v>
      </c>
      <c r="B647" s="27">
        <v>4.0999999999999996</v>
      </c>
      <c r="C647" s="29">
        <v>3</v>
      </c>
      <c r="D647" s="27">
        <v>2</v>
      </c>
      <c r="E647" s="27">
        <v>2</v>
      </c>
      <c r="F647" s="27">
        <f t="shared" si="13"/>
        <v>49.2</v>
      </c>
      <c r="G647" s="16"/>
      <c r="H647" s="136"/>
    </row>
    <row r="648" spans="1:8" ht="25.5" x14ac:dyDescent="0.2">
      <c r="A648" s="224" t="s">
        <v>708</v>
      </c>
      <c r="B648" s="27">
        <v>4.55</v>
      </c>
      <c r="C648" s="29">
        <v>1.5</v>
      </c>
      <c r="D648" s="27">
        <v>2</v>
      </c>
      <c r="E648" s="27">
        <v>2</v>
      </c>
      <c r="F648" s="27">
        <f t="shared" si="13"/>
        <v>27.3</v>
      </c>
      <c r="G648" s="16"/>
      <c r="H648" s="136"/>
    </row>
    <row r="649" spans="1:8" x14ac:dyDescent="0.2">
      <c r="A649" s="224" t="s">
        <v>709</v>
      </c>
      <c r="B649" s="27">
        <v>7</v>
      </c>
      <c r="C649" s="29">
        <v>3.6</v>
      </c>
      <c r="D649" s="27">
        <v>1</v>
      </c>
      <c r="E649" s="27">
        <v>2</v>
      </c>
      <c r="F649" s="27">
        <f t="shared" si="13"/>
        <v>50.4</v>
      </c>
      <c r="G649" s="16"/>
      <c r="H649" s="136"/>
    </row>
    <row r="650" spans="1:8" x14ac:dyDescent="0.2">
      <c r="A650" s="224" t="s">
        <v>709</v>
      </c>
      <c r="B650" s="27">
        <v>20.5</v>
      </c>
      <c r="C650" s="29">
        <v>1.5</v>
      </c>
      <c r="D650" s="27">
        <v>1</v>
      </c>
      <c r="E650" s="27">
        <v>1</v>
      </c>
      <c r="F650" s="27">
        <f t="shared" si="13"/>
        <v>30.75</v>
      </c>
      <c r="G650" s="16"/>
      <c r="H650" s="136"/>
    </row>
    <row r="651" spans="1:8" x14ac:dyDescent="0.2">
      <c r="A651" s="131"/>
      <c r="B651" s="19"/>
      <c r="C651" s="473" t="s">
        <v>711</v>
      </c>
      <c r="D651" s="474"/>
      <c r="E651" s="27"/>
      <c r="F651" s="27">
        <f>SUM(F625:F650)</f>
        <v>1809.85</v>
      </c>
      <c r="G651" s="16"/>
      <c r="H651" s="136"/>
    </row>
    <row r="652" spans="1:8" x14ac:dyDescent="0.2">
      <c r="A652" s="224"/>
      <c r="B652" s="27"/>
      <c r="C652" s="29" t="s">
        <v>712</v>
      </c>
      <c r="D652" s="27"/>
      <c r="E652" s="27"/>
      <c r="F652" s="16"/>
      <c r="G652" s="16"/>
      <c r="H652" s="136"/>
    </row>
    <row r="653" spans="1:8" x14ac:dyDescent="0.2">
      <c r="A653" s="224" t="s">
        <v>719</v>
      </c>
      <c r="B653" s="27">
        <v>0.7</v>
      </c>
      <c r="C653" s="29">
        <v>2.1</v>
      </c>
      <c r="D653" s="27">
        <v>1</v>
      </c>
      <c r="E653" s="27">
        <v>2</v>
      </c>
      <c r="F653" s="27">
        <f t="shared" ref="F653:F661" si="14">ROUND(B653*C653*D653*E653,2)</f>
        <v>2.94</v>
      </c>
      <c r="G653" s="16"/>
      <c r="H653" s="136"/>
    </row>
    <row r="654" spans="1:8" ht="25.5" x14ac:dyDescent="0.2">
      <c r="A654" s="224" t="s">
        <v>718</v>
      </c>
      <c r="B654" s="27">
        <v>0.8</v>
      </c>
      <c r="C654" s="29">
        <v>2.1</v>
      </c>
      <c r="D654" s="27">
        <v>2</v>
      </c>
      <c r="E654" s="27">
        <v>2</v>
      </c>
      <c r="F654" s="27">
        <f t="shared" si="14"/>
        <v>6.72</v>
      </c>
      <c r="G654" s="16"/>
      <c r="H654" s="136"/>
    </row>
    <row r="655" spans="1:8" x14ac:dyDescent="0.2">
      <c r="A655" s="224" t="s">
        <v>713</v>
      </c>
      <c r="B655" s="27">
        <v>0.9</v>
      </c>
      <c r="C655" s="29">
        <v>2.1</v>
      </c>
      <c r="D655" s="27">
        <v>4</v>
      </c>
      <c r="E655" s="27">
        <v>1</v>
      </c>
      <c r="F655" s="27">
        <f t="shared" si="14"/>
        <v>7.56</v>
      </c>
      <c r="G655" s="16"/>
      <c r="H655" s="136"/>
    </row>
    <row r="656" spans="1:8" x14ac:dyDescent="0.2">
      <c r="A656" s="224" t="s">
        <v>714</v>
      </c>
      <c r="B656" s="27">
        <v>4</v>
      </c>
      <c r="C656" s="29">
        <v>2.1</v>
      </c>
      <c r="D656" s="29">
        <v>2</v>
      </c>
      <c r="E656" s="27">
        <v>2</v>
      </c>
      <c r="F656" s="27">
        <f t="shared" si="14"/>
        <v>33.6</v>
      </c>
      <c r="G656" s="16"/>
      <c r="H656" s="136"/>
    </row>
    <row r="657" spans="1:8" x14ac:dyDescent="0.2">
      <c r="A657" s="224" t="s">
        <v>715</v>
      </c>
      <c r="B657" s="27">
        <v>3</v>
      </c>
      <c r="C657" s="29">
        <v>2.5</v>
      </c>
      <c r="D657" s="27">
        <v>1</v>
      </c>
      <c r="E657" s="27">
        <v>2</v>
      </c>
      <c r="F657" s="27">
        <f t="shared" si="14"/>
        <v>15</v>
      </c>
      <c r="G657" s="16"/>
      <c r="H657" s="136"/>
    </row>
    <row r="658" spans="1:8" x14ac:dyDescent="0.2">
      <c r="A658" s="224" t="s">
        <v>714</v>
      </c>
      <c r="B658" s="27">
        <v>4.3</v>
      </c>
      <c r="C658" s="29">
        <v>1</v>
      </c>
      <c r="D658" s="27">
        <v>2</v>
      </c>
      <c r="E658" s="27">
        <v>2</v>
      </c>
      <c r="F658" s="27">
        <f t="shared" si="14"/>
        <v>17.2</v>
      </c>
      <c r="G658" s="16"/>
      <c r="H658" s="136"/>
    </row>
    <row r="659" spans="1:8" x14ac:dyDescent="0.2">
      <c r="A659" s="224" t="s">
        <v>714</v>
      </c>
      <c r="B659" s="27">
        <v>3.3</v>
      </c>
      <c r="C659" s="29">
        <v>0.65</v>
      </c>
      <c r="D659" s="27">
        <v>2</v>
      </c>
      <c r="E659" s="27">
        <v>1</v>
      </c>
      <c r="F659" s="27">
        <f t="shared" si="14"/>
        <v>4.29</v>
      </c>
      <c r="G659" s="16"/>
      <c r="H659" s="136"/>
    </row>
    <row r="660" spans="1:8" x14ac:dyDescent="0.2">
      <c r="A660" s="224" t="s">
        <v>714</v>
      </c>
      <c r="B660" s="27">
        <v>1.95</v>
      </c>
      <c r="C660" s="29">
        <v>0.65</v>
      </c>
      <c r="D660" s="27">
        <v>2</v>
      </c>
      <c r="E660" s="27">
        <v>1</v>
      </c>
      <c r="F660" s="27">
        <f t="shared" si="14"/>
        <v>2.54</v>
      </c>
      <c r="G660" s="16"/>
      <c r="H660" s="136"/>
    </row>
    <row r="661" spans="1:8" x14ac:dyDescent="0.2">
      <c r="A661" s="224" t="s">
        <v>714</v>
      </c>
      <c r="B661" s="27">
        <v>1</v>
      </c>
      <c r="C661" s="29">
        <v>0.65</v>
      </c>
      <c r="D661" s="27">
        <v>1</v>
      </c>
      <c r="E661" s="27">
        <v>1</v>
      </c>
      <c r="F661" s="27">
        <f t="shared" si="14"/>
        <v>0.65</v>
      </c>
      <c r="G661" s="16"/>
      <c r="H661" s="136"/>
    </row>
    <row r="662" spans="1:8" x14ac:dyDescent="0.2">
      <c r="A662" s="224"/>
      <c r="B662" s="27"/>
      <c r="C662" s="473" t="s">
        <v>711</v>
      </c>
      <c r="D662" s="474"/>
      <c r="E662" s="27"/>
      <c r="F662" s="27">
        <f>SUM(F652:F661)</f>
        <v>90.500000000000014</v>
      </c>
      <c r="G662" s="16"/>
      <c r="H662" s="136"/>
    </row>
    <row r="663" spans="1:8" x14ac:dyDescent="0.2">
      <c r="A663" s="131"/>
      <c r="B663" s="19"/>
      <c r="C663" s="110" t="s">
        <v>720</v>
      </c>
      <c r="D663" s="111">
        <f>F651-F662</f>
        <v>1719.35</v>
      </c>
      <c r="E663" s="13"/>
      <c r="F663" s="16"/>
      <c r="G663" s="16"/>
      <c r="H663" s="136"/>
    </row>
    <row r="664" spans="1:8" x14ac:dyDescent="0.2">
      <c r="A664" s="131"/>
      <c r="B664" s="19"/>
      <c r="C664" s="20"/>
      <c r="D664" s="19"/>
      <c r="E664" s="13"/>
      <c r="F664" s="16"/>
      <c r="G664" s="16"/>
      <c r="H664" s="136"/>
    </row>
    <row r="665" spans="1:8" ht="102" x14ac:dyDescent="0.2">
      <c r="A665" s="131" t="s">
        <v>145</v>
      </c>
      <c r="B665" s="8" t="s">
        <v>139</v>
      </c>
      <c r="C665" s="9" t="s">
        <v>140</v>
      </c>
      <c r="D665" s="8" t="s">
        <v>24</v>
      </c>
      <c r="E665" s="13">
        <f>D695</f>
        <v>369.04000000000008</v>
      </c>
      <c r="F665" s="438"/>
      <c r="G665" s="439"/>
      <c r="H665" s="440"/>
    </row>
    <row r="666" spans="1:8" x14ac:dyDescent="0.2">
      <c r="A666" s="131" t="s">
        <v>168</v>
      </c>
      <c r="B666" s="8" t="s">
        <v>169</v>
      </c>
      <c r="C666" s="10" t="s">
        <v>171</v>
      </c>
      <c r="D666" s="14" t="s">
        <v>699</v>
      </c>
      <c r="E666" s="14" t="s">
        <v>214</v>
      </c>
      <c r="F666" s="14" t="s">
        <v>173</v>
      </c>
      <c r="G666" s="16"/>
      <c r="H666" s="136"/>
    </row>
    <row r="667" spans="1:8" x14ac:dyDescent="0.2">
      <c r="A667" s="131" t="s">
        <v>536</v>
      </c>
      <c r="B667" s="27">
        <v>3</v>
      </c>
      <c r="C667" s="29">
        <v>3</v>
      </c>
      <c r="D667" s="27">
        <v>2</v>
      </c>
      <c r="E667" s="27">
        <v>1</v>
      </c>
      <c r="F667" s="27">
        <f t="shared" ref="F667:F685" si="15">ROUND(B667*C667*D667*E667,2)</f>
        <v>18</v>
      </c>
      <c r="G667" s="16"/>
      <c r="H667" s="136"/>
    </row>
    <row r="668" spans="1:8" x14ac:dyDescent="0.2">
      <c r="A668" s="131" t="s">
        <v>536</v>
      </c>
      <c r="B668" s="27">
        <v>4.3</v>
      </c>
      <c r="C668" s="29">
        <v>3</v>
      </c>
      <c r="D668" s="27">
        <v>2</v>
      </c>
      <c r="E668" s="27">
        <v>1</v>
      </c>
      <c r="F668" s="27">
        <f t="shared" si="15"/>
        <v>25.8</v>
      </c>
      <c r="G668" s="16"/>
      <c r="H668" s="136"/>
    </row>
    <row r="669" spans="1:8" x14ac:dyDescent="0.2">
      <c r="A669" s="131" t="s">
        <v>702</v>
      </c>
      <c r="B669" s="27">
        <v>3</v>
      </c>
      <c r="C669" s="29">
        <v>3</v>
      </c>
      <c r="D669" s="27">
        <v>2</v>
      </c>
      <c r="E669" s="27">
        <v>1</v>
      </c>
      <c r="F669" s="27">
        <f t="shared" si="15"/>
        <v>18</v>
      </c>
      <c r="G669" s="16"/>
      <c r="H669" s="136"/>
    </row>
    <row r="670" spans="1:8" x14ac:dyDescent="0.2">
      <c r="A670" s="131" t="s">
        <v>702</v>
      </c>
      <c r="B670" s="27">
        <v>4.3</v>
      </c>
      <c r="C670" s="29">
        <v>3</v>
      </c>
      <c r="D670" s="27">
        <v>2</v>
      </c>
      <c r="E670" s="27">
        <v>1</v>
      </c>
      <c r="F670" s="27">
        <f t="shared" si="15"/>
        <v>25.8</v>
      </c>
      <c r="G670" s="16"/>
      <c r="H670" s="136"/>
    </row>
    <row r="671" spans="1:8" ht="25.5" x14ac:dyDescent="0.2">
      <c r="A671" s="225" t="s">
        <v>707</v>
      </c>
      <c r="B671" s="27">
        <v>6</v>
      </c>
      <c r="C671" s="29">
        <v>3</v>
      </c>
      <c r="D671" s="27">
        <v>1</v>
      </c>
      <c r="E671" s="27">
        <v>1</v>
      </c>
      <c r="F671" s="27">
        <f t="shared" si="15"/>
        <v>18</v>
      </c>
      <c r="G671" s="16"/>
      <c r="H671" s="136"/>
    </row>
    <row r="672" spans="1:8" ht="25.5" x14ac:dyDescent="0.2">
      <c r="A672" s="225" t="s">
        <v>707</v>
      </c>
      <c r="B672" s="27">
        <v>4.33</v>
      </c>
      <c r="C672" s="29">
        <v>3</v>
      </c>
      <c r="D672" s="27">
        <v>1</v>
      </c>
      <c r="E672" s="27">
        <v>1</v>
      </c>
      <c r="F672" s="27">
        <f t="shared" si="15"/>
        <v>12.99</v>
      </c>
      <c r="G672" s="16"/>
      <c r="H672" s="136"/>
    </row>
    <row r="673" spans="1:8" ht="25.5" x14ac:dyDescent="0.2">
      <c r="A673" s="225" t="s">
        <v>707</v>
      </c>
      <c r="B673" s="27">
        <v>2.8</v>
      </c>
      <c r="C673" s="29">
        <v>3</v>
      </c>
      <c r="D673" s="27">
        <v>1</v>
      </c>
      <c r="E673" s="27">
        <v>1</v>
      </c>
      <c r="F673" s="27">
        <f t="shared" si="15"/>
        <v>8.4</v>
      </c>
      <c r="G673" s="16"/>
      <c r="H673" s="136"/>
    </row>
    <row r="674" spans="1:8" ht="25.5" x14ac:dyDescent="0.2">
      <c r="A674" s="225" t="s">
        <v>707</v>
      </c>
      <c r="B674" s="27">
        <v>3.07</v>
      </c>
      <c r="C674" s="29">
        <v>3</v>
      </c>
      <c r="D674" s="27">
        <v>1</v>
      </c>
      <c r="E674" s="27">
        <v>1</v>
      </c>
      <c r="F674" s="27">
        <f t="shared" si="15"/>
        <v>9.2100000000000009</v>
      </c>
      <c r="G674" s="16"/>
      <c r="H674" s="136"/>
    </row>
    <row r="675" spans="1:8" x14ac:dyDescent="0.2">
      <c r="A675" s="131" t="s">
        <v>705</v>
      </c>
      <c r="B675" s="27">
        <v>1.3</v>
      </c>
      <c r="C675" s="29">
        <v>3</v>
      </c>
      <c r="D675" s="27">
        <v>2</v>
      </c>
      <c r="E675" s="27">
        <v>1</v>
      </c>
      <c r="F675" s="27">
        <f t="shared" si="15"/>
        <v>7.8</v>
      </c>
      <c r="G675" s="16"/>
      <c r="H675" s="136"/>
    </row>
    <row r="676" spans="1:8" x14ac:dyDescent="0.2">
      <c r="A676" s="131" t="s">
        <v>705</v>
      </c>
      <c r="B676" s="27">
        <v>2.8</v>
      </c>
      <c r="C676" s="29">
        <v>3</v>
      </c>
      <c r="D676" s="27">
        <v>2</v>
      </c>
      <c r="E676" s="27">
        <v>1</v>
      </c>
      <c r="F676" s="27">
        <f t="shared" si="15"/>
        <v>16.8</v>
      </c>
      <c r="G676" s="16"/>
      <c r="H676" s="136"/>
    </row>
    <row r="677" spans="1:8" ht="25.5" x14ac:dyDescent="0.2">
      <c r="A677" s="225" t="s">
        <v>706</v>
      </c>
      <c r="B677" s="27">
        <v>6</v>
      </c>
      <c r="C677" s="29">
        <v>3</v>
      </c>
      <c r="D677" s="27">
        <v>1</v>
      </c>
      <c r="E677" s="27">
        <v>1</v>
      </c>
      <c r="F677" s="27">
        <f t="shared" si="15"/>
        <v>18</v>
      </c>
      <c r="G677" s="16"/>
      <c r="H677" s="136"/>
    </row>
    <row r="678" spans="1:8" ht="25.5" x14ac:dyDescent="0.2">
      <c r="A678" s="225" t="s">
        <v>706</v>
      </c>
      <c r="B678" s="27">
        <v>4.33</v>
      </c>
      <c r="C678" s="29">
        <v>3</v>
      </c>
      <c r="D678" s="27">
        <v>1</v>
      </c>
      <c r="E678" s="27">
        <v>1</v>
      </c>
      <c r="F678" s="27">
        <f t="shared" si="15"/>
        <v>12.99</v>
      </c>
      <c r="G678" s="16"/>
      <c r="H678" s="136"/>
    </row>
    <row r="679" spans="1:8" ht="25.5" x14ac:dyDescent="0.2">
      <c r="A679" s="225" t="s">
        <v>706</v>
      </c>
      <c r="B679" s="27">
        <v>2.8</v>
      </c>
      <c r="C679" s="29">
        <v>3</v>
      </c>
      <c r="D679" s="27">
        <v>1</v>
      </c>
      <c r="E679" s="27">
        <v>1</v>
      </c>
      <c r="F679" s="27">
        <f t="shared" si="15"/>
        <v>8.4</v>
      </c>
      <c r="G679" s="16"/>
      <c r="H679" s="136"/>
    </row>
    <row r="680" spans="1:8" ht="25.5" x14ac:dyDescent="0.2">
      <c r="A680" s="225" t="s">
        <v>706</v>
      </c>
      <c r="B680" s="27">
        <v>3.07</v>
      </c>
      <c r="C680" s="29">
        <v>3</v>
      </c>
      <c r="D680" s="27">
        <v>1</v>
      </c>
      <c r="E680" s="27">
        <v>1</v>
      </c>
      <c r="F680" s="27">
        <f t="shared" si="15"/>
        <v>9.2100000000000009</v>
      </c>
      <c r="G680" s="16"/>
      <c r="H680" s="136"/>
    </row>
    <row r="681" spans="1:8" ht="25.5" x14ac:dyDescent="0.2">
      <c r="A681" s="225" t="s">
        <v>710</v>
      </c>
      <c r="B681" s="27">
        <v>1.1000000000000001</v>
      </c>
      <c r="C681" s="29">
        <v>2.5</v>
      </c>
      <c r="D681" s="27">
        <v>12</v>
      </c>
      <c r="E681" s="27">
        <v>2</v>
      </c>
      <c r="F681" s="27">
        <f t="shared" si="15"/>
        <v>66</v>
      </c>
      <c r="G681" s="16"/>
      <c r="H681" s="136"/>
    </row>
    <row r="682" spans="1:8" ht="25.5" x14ac:dyDescent="0.2">
      <c r="A682" s="225" t="s">
        <v>710</v>
      </c>
      <c r="B682" s="27">
        <v>1.2</v>
      </c>
      <c r="C682" s="29">
        <v>2.5</v>
      </c>
      <c r="D682" s="27">
        <v>2</v>
      </c>
      <c r="E682" s="27">
        <v>2</v>
      </c>
      <c r="F682" s="27">
        <f t="shared" si="15"/>
        <v>12</v>
      </c>
      <c r="G682" s="16"/>
      <c r="H682" s="136"/>
    </row>
    <row r="683" spans="1:8" ht="25.5" x14ac:dyDescent="0.2">
      <c r="A683" s="225" t="s">
        <v>710</v>
      </c>
      <c r="B683" s="27">
        <v>1.5</v>
      </c>
      <c r="C683" s="29">
        <v>2.5</v>
      </c>
      <c r="D683" s="27">
        <v>2</v>
      </c>
      <c r="E683" s="27">
        <v>2</v>
      </c>
      <c r="F683" s="27">
        <f t="shared" si="15"/>
        <v>15</v>
      </c>
      <c r="G683" s="16"/>
      <c r="H683" s="136"/>
    </row>
    <row r="684" spans="1:8" ht="25.5" x14ac:dyDescent="0.2">
      <c r="A684" s="225" t="s">
        <v>710</v>
      </c>
      <c r="B684" s="27">
        <v>4.3</v>
      </c>
      <c r="C684" s="29">
        <v>2.5</v>
      </c>
      <c r="D684" s="27">
        <v>2</v>
      </c>
      <c r="E684" s="27">
        <v>2</v>
      </c>
      <c r="F684" s="27">
        <f t="shared" si="15"/>
        <v>43</v>
      </c>
      <c r="G684" s="16"/>
      <c r="H684" s="136"/>
    </row>
    <row r="685" spans="1:8" ht="25.5" x14ac:dyDescent="0.2">
      <c r="A685" s="225" t="s">
        <v>710</v>
      </c>
      <c r="B685" s="27">
        <v>5.38</v>
      </c>
      <c r="C685" s="29">
        <v>2.5</v>
      </c>
      <c r="D685" s="27">
        <v>2</v>
      </c>
      <c r="E685" s="27">
        <v>2</v>
      </c>
      <c r="F685" s="27">
        <f t="shared" si="15"/>
        <v>53.8</v>
      </c>
      <c r="G685" s="16"/>
      <c r="H685" s="136"/>
    </row>
    <row r="686" spans="1:8" x14ac:dyDescent="0.2">
      <c r="A686" s="131"/>
      <c r="B686" s="19"/>
      <c r="C686" s="473" t="s">
        <v>711</v>
      </c>
      <c r="D686" s="474"/>
      <c r="E686" s="27"/>
      <c r="F686" s="27">
        <f>SUM(F667:F685)</f>
        <v>399.20000000000005</v>
      </c>
      <c r="G686" s="16"/>
      <c r="H686" s="136"/>
    </row>
    <row r="687" spans="1:8" x14ac:dyDescent="0.2">
      <c r="A687" s="224"/>
      <c r="B687" s="27"/>
      <c r="C687" s="29" t="s">
        <v>712</v>
      </c>
      <c r="D687" s="27"/>
      <c r="E687" s="27"/>
      <c r="F687" s="16"/>
      <c r="G687" s="16"/>
      <c r="H687" s="136"/>
    </row>
    <row r="688" spans="1:8" x14ac:dyDescent="0.2">
      <c r="A688" s="224" t="s">
        <v>713</v>
      </c>
      <c r="B688" s="27">
        <v>0.9</v>
      </c>
      <c r="C688" s="29">
        <v>2.1</v>
      </c>
      <c r="D688" s="27">
        <v>4</v>
      </c>
      <c r="E688" s="27">
        <v>1</v>
      </c>
      <c r="F688" s="27">
        <f t="shared" ref="F688:F692" si="16">ROUND(B688*C688*D688*E688,2)</f>
        <v>7.56</v>
      </c>
      <c r="G688" s="16"/>
      <c r="H688" s="136"/>
    </row>
    <row r="689" spans="1:8" x14ac:dyDescent="0.2">
      <c r="A689" s="224" t="s">
        <v>713</v>
      </c>
      <c r="B689" s="27">
        <v>0.9</v>
      </c>
      <c r="C689" s="29">
        <v>2.1</v>
      </c>
      <c r="D689" s="27">
        <v>4</v>
      </c>
      <c r="E689" s="27">
        <v>2</v>
      </c>
      <c r="F689" s="27">
        <f t="shared" ref="F689" si="17">ROUND(B689*C689*D689*E689,2)</f>
        <v>15.12</v>
      </c>
      <c r="G689" s="16"/>
      <c r="H689" s="136"/>
    </row>
    <row r="690" spans="1:8" x14ac:dyDescent="0.2">
      <c r="A690" s="224" t="s">
        <v>714</v>
      </c>
      <c r="B690" s="27">
        <v>3.3</v>
      </c>
      <c r="C690" s="29">
        <v>0.65</v>
      </c>
      <c r="D690" s="27">
        <v>2</v>
      </c>
      <c r="E690" s="27">
        <v>1</v>
      </c>
      <c r="F690" s="27">
        <f t="shared" si="16"/>
        <v>4.29</v>
      </c>
      <c r="G690" s="16"/>
      <c r="H690" s="136"/>
    </row>
    <row r="691" spans="1:8" x14ac:dyDescent="0.2">
      <c r="A691" s="224" t="s">
        <v>714</v>
      </c>
      <c r="B691" s="27">
        <v>1.95</v>
      </c>
      <c r="C691" s="29">
        <v>0.65</v>
      </c>
      <c r="D691" s="27">
        <v>2</v>
      </c>
      <c r="E691" s="27">
        <v>1</v>
      </c>
      <c r="F691" s="27">
        <f t="shared" si="16"/>
        <v>2.54</v>
      </c>
      <c r="G691" s="16"/>
      <c r="H691" s="136"/>
    </row>
    <row r="692" spans="1:8" x14ac:dyDescent="0.2">
      <c r="A692" s="224" t="s">
        <v>714</v>
      </c>
      <c r="B692" s="27">
        <v>1</v>
      </c>
      <c r="C692" s="29">
        <v>0.65</v>
      </c>
      <c r="D692" s="27">
        <v>1</v>
      </c>
      <c r="E692" s="27">
        <v>1</v>
      </c>
      <c r="F692" s="27">
        <f t="shared" si="16"/>
        <v>0.65</v>
      </c>
      <c r="G692" s="16"/>
      <c r="H692" s="136"/>
    </row>
    <row r="693" spans="1:8" x14ac:dyDescent="0.2">
      <c r="A693" s="224"/>
      <c r="B693" s="27"/>
      <c r="C693" s="473" t="s">
        <v>711</v>
      </c>
      <c r="D693" s="474"/>
      <c r="E693" s="27"/>
      <c r="F693" s="27">
        <f>SUM(F687:F692)</f>
        <v>30.159999999999997</v>
      </c>
      <c r="G693" s="16"/>
      <c r="H693" s="136"/>
    </row>
    <row r="694" spans="1:8" x14ac:dyDescent="0.2">
      <c r="A694" s="131"/>
      <c r="B694" s="19"/>
      <c r="C694" s="20"/>
      <c r="D694" s="19"/>
      <c r="E694" s="13"/>
      <c r="F694" s="16"/>
      <c r="G694" s="16"/>
      <c r="H694" s="136"/>
    </row>
    <row r="695" spans="1:8" x14ac:dyDescent="0.2">
      <c r="A695" s="131"/>
      <c r="B695" s="19"/>
      <c r="C695" s="110" t="s">
        <v>720</v>
      </c>
      <c r="D695" s="111">
        <f>F686-F693</f>
        <v>369.04000000000008</v>
      </c>
      <c r="E695" s="13"/>
      <c r="F695" s="16"/>
      <c r="G695" s="16"/>
      <c r="H695" s="136"/>
    </row>
    <row r="696" spans="1:8" x14ac:dyDescent="0.2">
      <c r="A696" s="131"/>
      <c r="B696" s="8"/>
      <c r="C696" s="9"/>
      <c r="D696" s="8"/>
      <c r="E696" s="13"/>
      <c r="F696" s="16"/>
      <c r="G696" s="16"/>
      <c r="H696" s="136"/>
    </row>
    <row r="697" spans="1:8" ht="76.5" x14ac:dyDescent="0.2">
      <c r="A697" s="131" t="s">
        <v>146</v>
      </c>
      <c r="B697" s="8" t="s">
        <v>141</v>
      </c>
      <c r="C697" s="9" t="s">
        <v>142</v>
      </c>
      <c r="D697" s="8" t="s">
        <v>24</v>
      </c>
      <c r="E697" s="13">
        <f>D727</f>
        <v>369.04000000000008</v>
      </c>
      <c r="F697" s="438"/>
      <c r="G697" s="439"/>
      <c r="H697" s="440"/>
    </row>
    <row r="698" spans="1:8" x14ac:dyDescent="0.2">
      <c r="A698" s="131" t="s">
        <v>168</v>
      </c>
      <c r="B698" s="8" t="s">
        <v>169</v>
      </c>
      <c r="C698" s="10" t="s">
        <v>171</v>
      </c>
      <c r="D698" s="14" t="s">
        <v>699</v>
      </c>
      <c r="E698" s="14" t="s">
        <v>214</v>
      </c>
      <c r="F698" s="14" t="s">
        <v>173</v>
      </c>
      <c r="G698" s="16"/>
      <c r="H698" s="136"/>
    </row>
    <row r="699" spans="1:8" x14ac:dyDescent="0.2">
      <c r="A699" s="131" t="s">
        <v>536</v>
      </c>
      <c r="B699" s="27">
        <v>3</v>
      </c>
      <c r="C699" s="29">
        <v>3</v>
      </c>
      <c r="D699" s="27">
        <v>2</v>
      </c>
      <c r="E699" s="27">
        <v>1</v>
      </c>
      <c r="F699" s="27">
        <f t="shared" ref="F699:F717" si="18">ROUND(B699*C699*D699*E699,2)</f>
        <v>18</v>
      </c>
      <c r="G699" s="16"/>
      <c r="H699" s="136"/>
    </row>
    <row r="700" spans="1:8" x14ac:dyDescent="0.2">
      <c r="A700" s="131" t="s">
        <v>536</v>
      </c>
      <c r="B700" s="27">
        <v>4.3</v>
      </c>
      <c r="C700" s="29">
        <v>3</v>
      </c>
      <c r="D700" s="27">
        <v>2</v>
      </c>
      <c r="E700" s="27">
        <v>1</v>
      </c>
      <c r="F700" s="27">
        <f t="shared" si="18"/>
        <v>25.8</v>
      </c>
      <c r="G700" s="16"/>
      <c r="H700" s="136"/>
    </row>
    <row r="701" spans="1:8" x14ac:dyDescent="0.2">
      <c r="A701" s="131" t="s">
        <v>702</v>
      </c>
      <c r="B701" s="27">
        <v>3</v>
      </c>
      <c r="C701" s="29">
        <v>3</v>
      </c>
      <c r="D701" s="27">
        <v>2</v>
      </c>
      <c r="E701" s="27">
        <v>1</v>
      </c>
      <c r="F701" s="27">
        <f t="shared" si="18"/>
        <v>18</v>
      </c>
      <c r="G701" s="16"/>
      <c r="H701" s="136"/>
    </row>
    <row r="702" spans="1:8" x14ac:dyDescent="0.2">
      <c r="A702" s="131" t="s">
        <v>702</v>
      </c>
      <c r="B702" s="27">
        <v>4.3</v>
      </c>
      <c r="C702" s="29">
        <v>3</v>
      </c>
      <c r="D702" s="27">
        <v>2</v>
      </c>
      <c r="E702" s="27">
        <v>1</v>
      </c>
      <c r="F702" s="27">
        <f t="shared" si="18"/>
        <v>25.8</v>
      </c>
      <c r="G702" s="16"/>
      <c r="H702" s="136"/>
    </row>
    <row r="703" spans="1:8" ht="25.5" x14ac:dyDescent="0.2">
      <c r="A703" s="224" t="s">
        <v>707</v>
      </c>
      <c r="B703" s="27">
        <v>6</v>
      </c>
      <c r="C703" s="29">
        <v>3</v>
      </c>
      <c r="D703" s="27">
        <v>1</v>
      </c>
      <c r="E703" s="27">
        <v>1</v>
      </c>
      <c r="F703" s="27">
        <f t="shared" si="18"/>
        <v>18</v>
      </c>
      <c r="G703" s="16"/>
      <c r="H703" s="136"/>
    </row>
    <row r="704" spans="1:8" ht="25.5" x14ac:dyDescent="0.2">
      <c r="A704" s="224" t="s">
        <v>707</v>
      </c>
      <c r="B704" s="27">
        <v>4.33</v>
      </c>
      <c r="C704" s="29">
        <v>3</v>
      </c>
      <c r="D704" s="27">
        <v>1</v>
      </c>
      <c r="E704" s="27">
        <v>1</v>
      </c>
      <c r="F704" s="27">
        <f t="shared" si="18"/>
        <v>12.99</v>
      </c>
      <c r="G704" s="16"/>
      <c r="H704" s="136"/>
    </row>
    <row r="705" spans="1:8" ht="25.5" x14ac:dyDescent="0.2">
      <c r="A705" s="224" t="s">
        <v>707</v>
      </c>
      <c r="B705" s="27">
        <v>2.8</v>
      </c>
      <c r="C705" s="29">
        <v>3</v>
      </c>
      <c r="D705" s="27">
        <v>1</v>
      </c>
      <c r="E705" s="27">
        <v>1</v>
      </c>
      <c r="F705" s="27">
        <f t="shared" si="18"/>
        <v>8.4</v>
      </c>
      <c r="G705" s="16"/>
      <c r="H705" s="136"/>
    </row>
    <row r="706" spans="1:8" ht="25.5" x14ac:dyDescent="0.2">
      <c r="A706" s="224" t="s">
        <v>707</v>
      </c>
      <c r="B706" s="27">
        <v>3.07</v>
      </c>
      <c r="C706" s="29">
        <v>3</v>
      </c>
      <c r="D706" s="27">
        <v>1</v>
      </c>
      <c r="E706" s="27">
        <v>1</v>
      </c>
      <c r="F706" s="27">
        <f t="shared" si="18"/>
        <v>9.2100000000000009</v>
      </c>
      <c r="G706" s="16"/>
      <c r="H706" s="136"/>
    </row>
    <row r="707" spans="1:8" x14ac:dyDescent="0.2">
      <c r="A707" s="131" t="s">
        <v>705</v>
      </c>
      <c r="B707" s="27">
        <v>1.3</v>
      </c>
      <c r="C707" s="29">
        <v>3</v>
      </c>
      <c r="D707" s="27">
        <v>2</v>
      </c>
      <c r="E707" s="27">
        <v>1</v>
      </c>
      <c r="F707" s="27">
        <f t="shared" si="18"/>
        <v>7.8</v>
      </c>
      <c r="G707" s="16"/>
      <c r="H707" s="136"/>
    </row>
    <row r="708" spans="1:8" x14ac:dyDescent="0.2">
      <c r="A708" s="131" t="s">
        <v>705</v>
      </c>
      <c r="B708" s="27">
        <v>2.8</v>
      </c>
      <c r="C708" s="29">
        <v>3</v>
      </c>
      <c r="D708" s="27">
        <v>2</v>
      </c>
      <c r="E708" s="27">
        <v>1</v>
      </c>
      <c r="F708" s="27">
        <f t="shared" si="18"/>
        <v>16.8</v>
      </c>
      <c r="G708" s="16"/>
      <c r="H708" s="136"/>
    </row>
    <row r="709" spans="1:8" ht="25.5" x14ac:dyDescent="0.2">
      <c r="A709" s="224" t="s">
        <v>706</v>
      </c>
      <c r="B709" s="27">
        <v>6</v>
      </c>
      <c r="C709" s="29">
        <v>3</v>
      </c>
      <c r="D709" s="27">
        <v>1</v>
      </c>
      <c r="E709" s="27">
        <v>1</v>
      </c>
      <c r="F709" s="27">
        <f t="shared" si="18"/>
        <v>18</v>
      </c>
      <c r="G709" s="16"/>
      <c r="H709" s="136"/>
    </row>
    <row r="710" spans="1:8" ht="25.5" x14ac:dyDescent="0.2">
      <c r="A710" s="224" t="s">
        <v>706</v>
      </c>
      <c r="B710" s="27">
        <v>4.33</v>
      </c>
      <c r="C710" s="29">
        <v>3</v>
      </c>
      <c r="D710" s="27">
        <v>1</v>
      </c>
      <c r="E710" s="27">
        <v>1</v>
      </c>
      <c r="F710" s="27">
        <f t="shared" si="18"/>
        <v>12.99</v>
      </c>
      <c r="G710" s="16"/>
      <c r="H710" s="136"/>
    </row>
    <row r="711" spans="1:8" ht="25.5" x14ac:dyDescent="0.2">
      <c r="A711" s="224" t="s">
        <v>706</v>
      </c>
      <c r="B711" s="27">
        <v>2.8</v>
      </c>
      <c r="C711" s="29">
        <v>3</v>
      </c>
      <c r="D711" s="27">
        <v>1</v>
      </c>
      <c r="E711" s="27">
        <v>1</v>
      </c>
      <c r="F711" s="27">
        <f t="shared" si="18"/>
        <v>8.4</v>
      </c>
      <c r="G711" s="16"/>
      <c r="H711" s="136"/>
    </row>
    <row r="712" spans="1:8" ht="25.5" x14ac:dyDescent="0.2">
      <c r="A712" s="224" t="s">
        <v>706</v>
      </c>
      <c r="B712" s="27">
        <v>3.07</v>
      </c>
      <c r="C712" s="29">
        <v>3</v>
      </c>
      <c r="D712" s="27">
        <v>1</v>
      </c>
      <c r="E712" s="27">
        <v>1</v>
      </c>
      <c r="F712" s="27">
        <f t="shared" si="18"/>
        <v>9.2100000000000009</v>
      </c>
      <c r="G712" s="16"/>
      <c r="H712" s="136"/>
    </row>
    <row r="713" spans="1:8" ht="25.5" x14ac:dyDescent="0.2">
      <c r="A713" s="224" t="s">
        <v>710</v>
      </c>
      <c r="B713" s="27">
        <v>1.1000000000000001</v>
      </c>
      <c r="C713" s="29">
        <v>2.5</v>
      </c>
      <c r="D713" s="27">
        <v>12</v>
      </c>
      <c r="E713" s="27">
        <v>2</v>
      </c>
      <c r="F713" s="27">
        <f t="shared" si="18"/>
        <v>66</v>
      </c>
      <c r="G713" s="16"/>
      <c r="H713" s="136"/>
    </row>
    <row r="714" spans="1:8" ht="25.5" x14ac:dyDescent="0.2">
      <c r="A714" s="224" t="s">
        <v>710</v>
      </c>
      <c r="B714" s="27">
        <v>1.2</v>
      </c>
      <c r="C714" s="29">
        <v>2.5</v>
      </c>
      <c r="D714" s="27">
        <v>2</v>
      </c>
      <c r="E714" s="27">
        <v>2</v>
      </c>
      <c r="F714" s="27">
        <f t="shared" si="18"/>
        <v>12</v>
      </c>
      <c r="G714" s="16"/>
      <c r="H714" s="136"/>
    </row>
    <row r="715" spans="1:8" ht="25.5" x14ac:dyDescent="0.2">
      <c r="A715" s="224" t="s">
        <v>710</v>
      </c>
      <c r="B715" s="27">
        <v>1.5</v>
      </c>
      <c r="C715" s="29">
        <v>2.5</v>
      </c>
      <c r="D715" s="27">
        <v>2</v>
      </c>
      <c r="E715" s="27">
        <v>2</v>
      </c>
      <c r="F715" s="27">
        <f t="shared" si="18"/>
        <v>15</v>
      </c>
      <c r="G715" s="16"/>
      <c r="H715" s="136"/>
    </row>
    <row r="716" spans="1:8" ht="25.5" x14ac:dyDescent="0.2">
      <c r="A716" s="224" t="s">
        <v>710</v>
      </c>
      <c r="B716" s="27">
        <v>4.3</v>
      </c>
      <c r="C716" s="29">
        <v>2.5</v>
      </c>
      <c r="D716" s="27">
        <v>2</v>
      </c>
      <c r="E716" s="27">
        <v>2</v>
      </c>
      <c r="F716" s="27">
        <f t="shared" si="18"/>
        <v>43</v>
      </c>
      <c r="G716" s="16"/>
      <c r="H716" s="136"/>
    </row>
    <row r="717" spans="1:8" ht="25.5" x14ac:dyDescent="0.2">
      <c r="A717" s="224" t="s">
        <v>710</v>
      </c>
      <c r="B717" s="27">
        <v>5.38</v>
      </c>
      <c r="C717" s="29">
        <v>2.5</v>
      </c>
      <c r="D717" s="27">
        <v>2</v>
      </c>
      <c r="E717" s="27">
        <v>2</v>
      </c>
      <c r="F717" s="27">
        <f t="shared" si="18"/>
        <v>53.8</v>
      </c>
      <c r="G717" s="16"/>
      <c r="H717" s="136"/>
    </row>
    <row r="718" spans="1:8" x14ac:dyDescent="0.2">
      <c r="A718" s="131"/>
      <c r="B718" s="19"/>
      <c r="C718" s="473" t="s">
        <v>711</v>
      </c>
      <c r="D718" s="474"/>
      <c r="E718" s="27"/>
      <c r="F718" s="27">
        <f>SUM(F699:F717)</f>
        <v>399.20000000000005</v>
      </c>
      <c r="G718" s="16"/>
      <c r="H718" s="136"/>
    </row>
    <row r="719" spans="1:8" x14ac:dyDescent="0.2">
      <c r="A719" s="224"/>
      <c r="B719" s="27"/>
      <c r="C719" s="29" t="s">
        <v>712</v>
      </c>
      <c r="D719" s="27"/>
      <c r="E719" s="27"/>
      <c r="F719" s="16"/>
      <c r="G719" s="16"/>
      <c r="H719" s="136"/>
    </row>
    <row r="720" spans="1:8" x14ac:dyDescent="0.2">
      <c r="A720" s="224" t="s">
        <v>713</v>
      </c>
      <c r="B720" s="27">
        <v>0.9</v>
      </c>
      <c r="C720" s="29">
        <v>2.1</v>
      </c>
      <c r="D720" s="27">
        <v>4</v>
      </c>
      <c r="E720" s="27">
        <v>1</v>
      </c>
      <c r="F720" s="27">
        <f t="shared" ref="F720:F724" si="19">ROUND(B720*C720*D720*E720,2)</f>
        <v>7.56</v>
      </c>
      <c r="G720" s="16"/>
      <c r="H720" s="136"/>
    </row>
    <row r="721" spans="1:8" x14ac:dyDescent="0.2">
      <c r="A721" s="224" t="s">
        <v>713</v>
      </c>
      <c r="B721" s="27">
        <v>0.9</v>
      </c>
      <c r="C721" s="29">
        <v>2.1</v>
      </c>
      <c r="D721" s="27">
        <v>4</v>
      </c>
      <c r="E721" s="27">
        <v>2</v>
      </c>
      <c r="F721" s="27">
        <f t="shared" si="19"/>
        <v>15.12</v>
      </c>
      <c r="G721" s="16"/>
      <c r="H721" s="136"/>
    </row>
    <row r="722" spans="1:8" x14ac:dyDescent="0.2">
      <c r="A722" s="224" t="s">
        <v>714</v>
      </c>
      <c r="B722" s="27">
        <v>3.3</v>
      </c>
      <c r="C722" s="29">
        <v>0.65</v>
      </c>
      <c r="D722" s="27">
        <v>2</v>
      </c>
      <c r="E722" s="27">
        <v>1</v>
      </c>
      <c r="F722" s="27">
        <f t="shared" si="19"/>
        <v>4.29</v>
      </c>
      <c r="G722" s="16"/>
      <c r="H722" s="136"/>
    </row>
    <row r="723" spans="1:8" x14ac:dyDescent="0.2">
      <c r="A723" s="224" t="s">
        <v>714</v>
      </c>
      <c r="B723" s="27">
        <v>1.95</v>
      </c>
      <c r="C723" s="29">
        <v>0.65</v>
      </c>
      <c r="D723" s="27">
        <v>2</v>
      </c>
      <c r="E723" s="27">
        <v>1</v>
      </c>
      <c r="F723" s="27">
        <f t="shared" si="19"/>
        <v>2.54</v>
      </c>
      <c r="G723" s="16"/>
      <c r="H723" s="136"/>
    </row>
    <row r="724" spans="1:8" x14ac:dyDescent="0.2">
      <c r="A724" s="224" t="s">
        <v>714</v>
      </c>
      <c r="B724" s="27">
        <v>1</v>
      </c>
      <c r="C724" s="29">
        <v>0.65</v>
      </c>
      <c r="D724" s="27">
        <v>1</v>
      </c>
      <c r="E724" s="27">
        <v>1</v>
      </c>
      <c r="F724" s="27">
        <f t="shared" si="19"/>
        <v>0.65</v>
      </c>
      <c r="G724" s="16"/>
      <c r="H724" s="136"/>
    </row>
    <row r="725" spans="1:8" x14ac:dyDescent="0.2">
      <c r="A725" s="224"/>
      <c r="B725" s="27"/>
      <c r="C725" s="473" t="s">
        <v>711</v>
      </c>
      <c r="D725" s="474"/>
      <c r="E725" s="27"/>
      <c r="F725" s="27">
        <f>SUM(F719:F724)</f>
        <v>30.159999999999997</v>
      </c>
      <c r="G725" s="16"/>
      <c r="H725" s="136"/>
    </row>
    <row r="726" spans="1:8" x14ac:dyDescent="0.2">
      <c r="A726" s="131"/>
      <c r="B726" s="19"/>
      <c r="C726" s="20"/>
      <c r="D726" s="19"/>
      <c r="E726" s="13"/>
      <c r="F726" s="16"/>
      <c r="G726" s="16"/>
      <c r="H726" s="136"/>
    </row>
    <row r="727" spans="1:8" x14ac:dyDescent="0.2">
      <c r="A727" s="131"/>
      <c r="B727" s="19"/>
      <c r="C727" s="110" t="s">
        <v>720</v>
      </c>
      <c r="D727" s="111">
        <f>F718-F725</f>
        <v>369.04000000000008</v>
      </c>
      <c r="E727" s="13"/>
      <c r="F727" s="16"/>
      <c r="G727" s="16"/>
      <c r="H727" s="136"/>
    </row>
    <row r="728" spans="1:8" x14ac:dyDescent="0.2">
      <c r="A728" s="131"/>
      <c r="B728" s="8"/>
      <c r="C728" s="9"/>
      <c r="D728" s="8"/>
      <c r="E728" s="13"/>
      <c r="F728" s="16"/>
      <c r="G728" s="16"/>
      <c r="H728" s="136"/>
    </row>
    <row r="729" spans="1:8" x14ac:dyDescent="0.2">
      <c r="A729" s="131" t="s">
        <v>147</v>
      </c>
      <c r="B729" s="25" t="s">
        <v>144</v>
      </c>
      <c r="C729" s="23" t="s">
        <v>143</v>
      </c>
      <c r="D729" s="8" t="s">
        <v>24</v>
      </c>
      <c r="E729" s="13">
        <f>E734</f>
        <v>294.60000000000002</v>
      </c>
      <c r="F729" s="438"/>
      <c r="G729" s="439"/>
      <c r="H729" s="440"/>
    </row>
    <row r="730" spans="1:8" x14ac:dyDescent="0.2">
      <c r="A730" s="131" t="s">
        <v>168</v>
      </c>
      <c r="B730" s="8" t="s">
        <v>169</v>
      </c>
      <c r="C730" s="10" t="s">
        <v>171</v>
      </c>
      <c r="D730" s="14" t="s">
        <v>699</v>
      </c>
      <c r="E730" s="14" t="s">
        <v>173</v>
      </c>
      <c r="F730" s="16"/>
      <c r="G730" s="16"/>
      <c r="H730" s="136"/>
    </row>
    <row r="731" spans="1:8" x14ac:dyDescent="0.2">
      <c r="A731" s="131" t="s">
        <v>698</v>
      </c>
      <c r="B731" s="27">
        <v>40</v>
      </c>
      <c r="C731" s="29">
        <v>2</v>
      </c>
      <c r="D731" s="27">
        <v>2</v>
      </c>
      <c r="E731" s="27">
        <f>ROUND(B731*C731*D731,2)</f>
        <v>160</v>
      </c>
      <c r="F731" s="16"/>
      <c r="G731" s="16"/>
      <c r="H731" s="136"/>
    </row>
    <row r="732" spans="1:8" ht="25.5" x14ac:dyDescent="0.2">
      <c r="A732" s="224" t="s">
        <v>700</v>
      </c>
      <c r="B732" s="27">
        <v>32</v>
      </c>
      <c r="C732" s="29">
        <v>2</v>
      </c>
      <c r="D732" s="27">
        <v>1</v>
      </c>
      <c r="E732" s="27">
        <f t="shared" ref="E732:E733" si="20">ROUND(B732*C732*D732,2)</f>
        <v>64</v>
      </c>
      <c r="F732" s="16"/>
      <c r="G732" s="16"/>
      <c r="H732" s="136"/>
    </row>
    <row r="733" spans="1:8" ht="25.5" x14ac:dyDescent="0.2">
      <c r="A733" s="224" t="s">
        <v>701</v>
      </c>
      <c r="B733" s="27">
        <v>35.299999999999997</v>
      </c>
      <c r="C733" s="29">
        <v>2</v>
      </c>
      <c r="D733" s="27">
        <v>1</v>
      </c>
      <c r="E733" s="27">
        <f t="shared" si="20"/>
        <v>70.599999999999994</v>
      </c>
      <c r="F733" s="16"/>
      <c r="G733" s="16"/>
      <c r="H733" s="136"/>
    </row>
    <row r="734" spans="1:8" x14ac:dyDescent="0.2">
      <c r="A734" s="224"/>
      <c r="B734" s="27"/>
      <c r="C734" s="473" t="s">
        <v>711</v>
      </c>
      <c r="D734" s="474"/>
      <c r="E734" s="27">
        <f>SUM(E731:E733)</f>
        <v>294.60000000000002</v>
      </c>
      <c r="F734" s="16"/>
      <c r="G734" s="16"/>
      <c r="H734" s="136"/>
    </row>
    <row r="735" spans="1:8" x14ac:dyDescent="0.2">
      <c r="A735" s="374" t="s">
        <v>20</v>
      </c>
      <c r="B735" s="375"/>
      <c r="C735" s="375"/>
      <c r="D735" s="375"/>
      <c r="E735" s="375"/>
      <c r="F735" s="375"/>
      <c r="G735" s="375"/>
      <c r="H735" s="135">
        <f>SUM(H520:H734)</f>
        <v>0</v>
      </c>
    </row>
    <row r="736" spans="1:8" x14ac:dyDescent="0.2">
      <c r="A736" s="131">
        <v>11</v>
      </c>
      <c r="B736" s="15"/>
      <c r="C736" s="453" t="s">
        <v>148</v>
      </c>
      <c r="D736" s="454"/>
      <c r="E736" s="454"/>
      <c r="F736" s="454"/>
      <c r="G736" s="454"/>
      <c r="H736" s="455"/>
    </row>
    <row r="737" spans="1:8" ht="51" x14ac:dyDescent="0.2">
      <c r="A737" s="131" t="s">
        <v>149</v>
      </c>
      <c r="B737" s="8" t="s">
        <v>192</v>
      </c>
      <c r="C737" s="9" t="s">
        <v>193</v>
      </c>
      <c r="D737" s="8" t="s">
        <v>24</v>
      </c>
      <c r="E737" s="209">
        <f>E749</f>
        <v>642.04000000000008</v>
      </c>
      <c r="F737" s="438"/>
      <c r="G737" s="439"/>
      <c r="H737" s="440"/>
    </row>
    <row r="738" spans="1:8" x14ac:dyDescent="0.2">
      <c r="A738" s="131" t="s">
        <v>168</v>
      </c>
      <c r="B738" s="8" t="s">
        <v>169</v>
      </c>
      <c r="C738" s="10" t="s">
        <v>170</v>
      </c>
      <c r="D738" s="14" t="s">
        <v>699</v>
      </c>
      <c r="E738" s="14" t="s">
        <v>173</v>
      </c>
      <c r="F738" s="141"/>
      <c r="G738" s="142"/>
      <c r="H738" s="216"/>
    </row>
    <row r="739" spans="1:8" x14ac:dyDescent="0.2">
      <c r="A739" s="131" t="s">
        <v>793</v>
      </c>
      <c r="B739" s="27">
        <v>39.85</v>
      </c>
      <c r="C739" s="29">
        <v>1.1000000000000001</v>
      </c>
      <c r="D739" s="27">
        <v>2</v>
      </c>
      <c r="E739" s="209">
        <f>ROUND(B739*C739*D739,2)</f>
        <v>87.67</v>
      </c>
      <c r="F739" s="141"/>
      <c r="G739" s="142"/>
      <c r="H739" s="216"/>
    </row>
    <row r="740" spans="1:8" x14ac:dyDescent="0.2">
      <c r="A740" s="131" t="s">
        <v>793</v>
      </c>
      <c r="B740" s="27">
        <v>39.85</v>
      </c>
      <c r="C740" s="10">
        <v>1.1499999999999999</v>
      </c>
      <c r="D740" s="27">
        <v>4</v>
      </c>
      <c r="E740" s="209">
        <f>ROUND(B740*C740*D740,2)</f>
        <v>183.31</v>
      </c>
      <c r="F740" s="141"/>
      <c r="G740" s="142"/>
      <c r="H740" s="216"/>
    </row>
    <row r="741" spans="1:8" x14ac:dyDescent="0.2">
      <c r="A741" s="131" t="s">
        <v>793</v>
      </c>
      <c r="B741" s="27">
        <v>39.85</v>
      </c>
      <c r="C741" s="10">
        <v>1.45</v>
      </c>
      <c r="D741" s="27">
        <v>2</v>
      </c>
      <c r="E741" s="209">
        <f>ROUND(B741*C741*D741,2)</f>
        <v>115.57</v>
      </c>
      <c r="F741" s="141"/>
      <c r="G741" s="142"/>
      <c r="H741" s="216"/>
    </row>
    <row r="742" spans="1:8" x14ac:dyDescent="0.2">
      <c r="A742" s="131" t="s">
        <v>794</v>
      </c>
      <c r="B742" s="27">
        <v>81.900000000000006</v>
      </c>
      <c r="C742" s="197">
        <v>0.08</v>
      </c>
      <c r="D742" s="27">
        <v>2</v>
      </c>
      <c r="E742" s="209">
        <f t="shared" ref="E742:E748" si="21">ROUND(B742*C742*D742,2)</f>
        <v>13.1</v>
      </c>
      <c r="F742" s="141"/>
      <c r="G742" s="142"/>
      <c r="H742" s="216"/>
    </row>
    <row r="743" spans="1:8" x14ac:dyDescent="0.2">
      <c r="A743" s="131" t="s">
        <v>794</v>
      </c>
      <c r="B743" s="27">
        <v>82</v>
      </c>
      <c r="C743" s="197">
        <v>0.08</v>
      </c>
      <c r="D743" s="27">
        <v>4</v>
      </c>
      <c r="E743" s="209">
        <f t="shared" si="21"/>
        <v>26.24</v>
      </c>
      <c r="F743" s="141"/>
      <c r="G743" s="142"/>
      <c r="H743" s="216"/>
    </row>
    <row r="744" spans="1:8" x14ac:dyDescent="0.2">
      <c r="A744" s="131" t="s">
        <v>794</v>
      </c>
      <c r="B744" s="27">
        <v>82.6</v>
      </c>
      <c r="C744" s="197">
        <v>0.08</v>
      </c>
      <c r="D744" s="27">
        <v>2</v>
      </c>
      <c r="E744" s="209">
        <f t="shared" si="21"/>
        <v>13.22</v>
      </c>
      <c r="F744" s="141"/>
      <c r="G744" s="142"/>
      <c r="H744" s="216"/>
    </row>
    <row r="745" spans="1:8" x14ac:dyDescent="0.2">
      <c r="A745" s="131" t="s">
        <v>796</v>
      </c>
      <c r="B745" s="27">
        <v>1.4</v>
      </c>
      <c r="C745" s="143">
        <v>1.3</v>
      </c>
      <c r="D745" s="27">
        <v>52</v>
      </c>
      <c r="E745" s="209">
        <f t="shared" si="21"/>
        <v>94.64</v>
      </c>
      <c r="F745" s="141"/>
      <c r="G745" s="142"/>
      <c r="H745" s="216"/>
    </row>
    <row r="746" spans="1:8" x14ac:dyDescent="0.2">
      <c r="A746" s="131" t="s">
        <v>796</v>
      </c>
      <c r="B746" s="27">
        <v>1</v>
      </c>
      <c r="C746" s="197">
        <v>1.05</v>
      </c>
      <c r="D746" s="27">
        <v>52</v>
      </c>
      <c r="E746" s="209">
        <f t="shared" si="21"/>
        <v>54.6</v>
      </c>
      <c r="F746" s="141"/>
      <c r="G746" s="142"/>
      <c r="H746" s="216"/>
    </row>
    <row r="747" spans="1:8" x14ac:dyDescent="0.2">
      <c r="A747" s="131" t="s">
        <v>796</v>
      </c>
      <c r="B747" s="27">
        <v>1</v>
      </c>
      <c r="C747" s="143">
        <v>0.7</v>
      </c>
      <c r="D747" s="27">
        <v>52</v>
      </c>
      <c r="E747" s="209">
        <f t="shared" si="21"/>
        <v>36.4</v>
      </c>
      <c r="F747" s="141"/>
      <c r="G747" s="142"/>
      <c r="H747" s="216"/>
    </row>
    <row r="748" spans="1:8" x14ac:dyDescent="0.2">
      <c r="A748" s="131" t="s">
        <v>796</v>
      </c>
      <c r="B748" s="27">
        <v>0.95</v>
      </c>
      <c r="C748" s="197">
        <v>0.35</v>
      </c>
      <c r="D748" s="27">
        <v>52</v>
      </c>
      <c r="E748" s="209">
        <f t="shared" si="21"/>
        <v>17.29</v>
      </c>
      <c r="F748" s="141"/>
      <c r="G748" s="142"/>
      <c r="H748" s="216"/>
    </row>
    <row r="749" spans="1:8" x14ac:dyDescent="0.2">
      <c r="A749" s="131"/>
      <c r="B749" s="8"/>
      <c r="C749" s="473" t="s">
        <v>711</v>
      </c>
      <c r="D749" s="474"/>
      <c r="E749" s="27">
        <f>SUM(E739:E748)</f>
        <v>642.04000000000008</v>
      </c>
      <c r="F749" s="141"/>
      <c r="G749" s="142"/>
      <c r="H749" s="216"/>
    </row>
    <row r="750" spans="1:8" x14ac:dyDescent="0.2">
      <c r="A750" s="131"/>
      <c r="B750" s="8"/>
      <c r="C750" s="9"/>
      <c r="D750" s="8"/>
      <c r="E750" s="144"/>
      <c r="F750" s="141"/>
      <c r="G750" s="142"/>
      <c r="H750" s="216"/>
    </row>
    <row r="751" spans="1:8" ht="63.75" x14ac:dyDescent="0.2">
      <c r="A751" s="131" t="s">
        <v>151</v>
      </c>
      <c r="B751" s="8" t="s">
        <v>200</v>
      </c>
      <c r="C751" s="9" t="s">
        <v>201</v>
      </c>
      <c r="D751" s="8" t="s">
        <v>24</v>
      </c>
      <c r="E751" s="144">
        <v>76.67</v>
      </c>
      <c r="F751" s="438"/>
      <c r="G751" s="439"/>
      <c r="H751" s="440"/>
    </row>
    <row r="752" spans="1:8" x14ac:dyDescent="0.2">
      <c r="A752" s="131" t="s">
        <v>168</v>
      </c>
      <c r="B752" s="8" t="s">
        <v>169</v>
      </c>
      <c r="C752" s="10" t="s">
        <v>170</v>
      </c>
      <c r="D752" s="14" t="s">
        <v>699</v>
      </c>
      <c r="E752" s="14" t="s">
        <v>173</v>
      </c>
      <c r="F752" s="141"/>
      <c r="G752" s="142"/>
      <c r="H752" s="216"/>
    </row>
    <row r="753" spans="1:8" x14ac:dyDescent="0.2">
      <c r="A753" s="131" t="s">
        <v>795</v>
      </c>
      <c r="B753" s="27">
        <v>40.35</v>
      </c>
      <c r="C753" s="143">
        <v>0.4</v>
      </c>
      <c r="D753" s="27">
        <v>4</v>
      </c>
      <c r="E753" s="209">
        <f t="shared" ref="E753:E754" si="22">ROUND(B753*C753*D753,2)</f>
        <v>64.56</v>
      </c>
      <c r="F753" s="141"/>
      <c r="G753" s="142"/>
      <c r="H753" s="216"/>
    </row>
    <row r="754" spans="1:8" x14ac:dyDescent="0.2">
      <c r="A754" s="131" t="s">
        <v>795</v>
      </c>
      <c r="B754" s="27">
        <v>40.35</v>
      </c>
      <c r="C754" s="197">
        <v>0.15</v>
      </c>
      <c r="D754" s="27">
        <v>2</v>
      </c>
      <c r="E754" s="209">
        <f t="shared" si="22"/>
        <v>12.11</v>
      </c>
      <c r="F754" s="141"/>
      <c r="G754" s="142"/>
      <c r="H754" s="216"/>
    </row>
    <row r="755" spans="1:8" x14ac:dyDescent="0.2">
      <c r="A755" s="131"/>
      <c r="B755" s="8"/>
      <c r="C755" s="473" t="s">
        <v>711</v>
      </c>
      <c r="D755" s="474"/>
      <c r="E755" s="27">
        <f>SUM(E752:E754)</f>
        <v>76.67</v>
      </c>
      <c r="F755" s="141"/>
      <c r="G755" s="142"/>
      <c r="H755" s="216"/>
    </row>
    <row r="756" spans="1:8" ht="76.5" x14ac:dyDescent="0.2">
      <c r="A756" s="131" t="s">
        <v>502</v>
      </c>
      <c r="B756" s="8" t="s">
        <v>194</v>
      </c>
      <c r="C756" s="9" t="s">
        <v>195</v>
      </c>
      <c r="D756" s="31" t="s">
        <v>53</v>
      </c>
      <c r="E756" s="144">
        <v>104.54</v>
      </c>
      <c r="F756" s="438" t="s">
        <v>797</v>
      </c>
      <c r="G756" s="439"/>
      <c r="H756" s="440"/>
    </row>
    <row r="757" spans="1:8" ht="76.5" x14ac:dyDescent="0.2">
      <c r="A757" s="131" t="s">
        <v>503</v>
      </c>
      <c r="B757" s="8" t="s">
        <v>196</v>
      </c>
      <c r="C757" s="9" t="s">
        <v>197</v>
      </c>
      <c r="D757" s="8" t="s">
        <v>53</v>
      </c>
      <c r="E757" s="144">
        <v>287.08999999999997</v>
      </c>
      <c r="F757" s="438" t="s">
        <v>798</v>
      </c>
      <c r="G757" s="439"/>
      <c r="H757" s="440"/>
    </row>
    <row r="758" spans="1:8" ht="63.75" x14ac:dyDescent="0.2">
      <c r="A758" s="131" t="s">
        <v>504</v>
      </c>
      <c r="B758" s="8" t="s">
        <v>198</v>
      </c>
      <c r="C758" s="9" t="s">
        <v>199</v>
      </c>
      <c r="D758" s="8" t="s">
        <v>53</v>
      </c>
      <c r="E758" s="144">
        <v>2164.62</v>
      </c>
      <c r="F758" s="438" t="s">
        <v>799</v>
      </c>
      <c r="G758" s="439"/>
      <c r="H758" s="440"/>
    </row>
    <row r="759" spans="1:8" ht="76.5" x14ac:dyDescent="0.2">
      <c r="A759" s="131" t="s">
        <v>505</v>
      </c>
      <c r="B759" s="10" t="s">
        <v>204</v>
      </c>
      <c r="C759" s="9" t="s">
        <v>205</v>
      </c>
      <c r="D759" s="10" t="s">
        <v>46</v>
      </c>
      <c r="E759" s="144">
        <v>59.16</v>
      </c>
      <c r="F759" s="438"/>
      <c r="G759" s="439"/>
      <c r="H759" s="440"/>
    </row>
    <row r="760" spans="1:8" x14ac:dyDescent="0.2">
      <c r="A760" s="131" t="s">
        <v>168</v>
      </c>
      <c r="B760" s="8" t="s">
        <v>169</v>
      </c>
      <c r="C760" s="10" t="s">
        <v>170</v>
      </c>
      <c r="D760" s="14" t="s">
        <v>699</v>
      </c>
      <c r="E760" s="14" t="s">
        <v>171</v>
      </c>
      <c r="F760" s="26" t="s">
        <v>173</v>
      </c>
      <c r="G760" s="142"/>
      <c r="H760" s="216"/>
    </row>
    <row r="761" spans="1:8" x14ac:dyDescent="0.2">
      <c r="A761" s="131" t="s">
        <v>793</v>
      </c>
      <c r="B761" s="27">
        <v>39.85</v>
      </c>
      <c r="C761" s="29">
        <v>1.1000000000000001</v>
      </c>
      <c r="D761" s="27">
        <v>2</v>
      </c>
      <c r="E761" s="209">
        <v>0.08</v>
      </c>
      <c r="F761" s="210">
        <f>ROUND(B761*C761*D761*E761,2)</f>
        <v>7.01</v>
      </c>
      <c r="G761" s="142"/>
      <c r="H761" s="216"/>
    </row>
    <row r="762" spans="1:8" x14ac:dyDescent="0.2">
      <c r="A762" s="131" t="s">
        <v>793</v>
      </c>
      <c r="B762" s="27">
        <v>39.85</v>
      </c>
      <c r="C762" s="10">
        <v>1.1499999999999999</v>
      </c>
      <c r="D762" s="27">
        <v>4</v>
      </c>
      <c r="E762" s="209">
        <v>0.08</v>
      </c>
      <c r="F762" s="210">
        <f t="shared" ref="F762:F768" si="23">ROUND(B762*C762*D762*E762,2)</f>
        <v>14.66</v>
      </c>
      <c r="G762" s="142"/>
      <c r="H762" s="216"/>
    </row>
    <row r="763" spans="1:8" x14ac:dyDescent="0.2">
      <c r="A763" s="131" t="s">
        <v>793</v>
      </c>
      <c r="B763" s="27">
        <v>39.85</v>
      </c>
      <c r="C763" s="10">
        <v>1.45</v>
      </c>
      <c r="D763" s="27">
        <v>2</v>
      </c>
      <c r="E763" s="209">
        <v>0.08</v>
      </c>
      <c r="F763" s="210">
        <f t="shared" si="23"/>
        <v>9.25</v>
      </c>
      <c r="G763" s="142"/>
      <c r="H763" s="216"/>
    </row>
    <row r="764" spans="1:8" x14ac:dyDescent="0.2">
      <c r="A764" s="131" t="s">
        <v>796</v>
      </c>
      <c r="B764" s="27">
        <v>1.4</v>
      </c>
      <c r="C764" s="143">
        <v>1.3</v>
      </c>
      <c r="D764" s="27">
        <v>26</v>
      </c>
      <c r="E764" s="209">
        <v>0.15</v>
      </c>
      <c r="F764" s="210">
        <f t="shared" si="23"/>
        <v>7.1</v>
      </c>
      <c r="G764" s="142"/>
      <c r="H764" s="216"/>
    </row>
    <row r="765" spans="1:8" x14ac:dyDescent="0.2">
      <c r="A765" s="131" t="s">
        <v>796</v>
      </c>
      <c r="B765" s="27">
        <v>1</v>
      </c>
      <c r="C765" s="197">
        <v>1.05</v>
      </c>
      <c r="D765" s="27">
        <v>26</v>
      </c>
      <c r="E765" s="209">
        <v>0.15</v>
      </c>
      <c r="F765" s="210">
        <f t="shared" si="23"/>
        <v>4.0999999999999996</v>
      </c>
      <c r="G765" s="142"/>
      <c r="H765" s="216"/>
    </row>
    <row r="766" spans="1:8" x14ac:dyDescent="0.2">
      <c r="A766" s="131" t="s">
        <v>796</v>
      </c>
      <c r="B766" s="27">
        <v>1</v>
      </c>
      <c r="C766" s="143">
        <v>0.7</v>
      </c>
      <c r="D766" s="27">
        <v>26</v>
      </c>
      <c r="E766" s="209">
        <v>0.15</v>
      </c>
      <c r="F766" s="210">
        <f t="shared" si="23"/>
        <v>2.73</v>
      </c>
      <c r="G766" s="142"/>
      <c r="H766" s="216"/>
    </row>
    <row r="767" spans="1:8" x14ac:dyDescent="0.2">
      <c r="A767" s="131" t="s">
        <v>796</v>
      </c>
      <c r="B767" s="27">
        <v>0.95</v>
      </c>
      <c r="C767" s="197">
        <v>0.35</v>
      </c>
      <c r="D767" s="27">
        <v>26</v>
      </c>
      <c r="E767" s="209">
        <v>0.15</v>
      </c>
      <c r="F767" s="210">
        <f t="shared" si="23"/>
        <v>1.3</v>
      </c>
      <c r="G767" s="142"/>
      <c r="H767" s="216"/>
    </row>
    <row r="768" spans="1:8" x14ac:dyDescent="0.2">
      <c r="A768" s="131" t="s">
        <v>795</v>
      </c>
      <c r="B768" s="27">
        <v>40.35</v>
      </c>
      <c r="C768" s="29">
        <v>0.4</v>
      </c>
      <c r="D768" s="27">
        <v>2</v>
      </c>
      <c r="E768" s="211">
        <v>0.15</v>
      </c>
      <c r="F768" s="210">
        <f t="shared" si="23"/>
        <v>4.84</v>
      </c>
      <c r="G768" s="142"/>
      <c r="H768" s="216"/>
    </row>
    <row r="769" spans="1:8" x14ac:dyDescent="0.2">
      <c r="A769" s="131"/>
      <c r="B769" s="8"/>
      <c r="C769" s="473" t="s">
        <v>711</v>
      </c>
      <c r="D769" s="481"/>
      <c r="E769" s="474"/>
      <c r="F769" s="27">
        <f>SUM(F761:F768)</f>
        <v>50.989999999999995</v>
      </c>
      <c r="G769" s="142"/>
      <c r="H769" s="216"/>
    </row>
    <row r="770" spans="1:8" x14ac:dyDescent="0.2">
      <c r="A770" s="131">
        <v>12</v>
      </c>
      <c r="B770" s="15"/>
      <c r="C770" s="453" t="s">
        <v>150</v>
      </c>
      <c r="D770" s="454"/>
      <c r="E770" s="454"/>
      <c r="F770" s="454"/>
      <c r="G770" s="454"/>
      <c r="H770" s="455"/>
    </row>
    <row r="771" spans="1:8" ht="51" x14ac:dyDescent="0.2">
      <c r="A771" s="131" t="s">
        <v>382</v>
      </c>
      <c r="B771" s="8" t="s">
        <v>380</v>
      </c>
      <c r="C771" s="9" t="s">
        <v>381</v>
      </c>
      <c r="D771" s="8" t="s">
        <v>24</v>
      </c>
      <c r="E771" s="13">
        <f>E777</f>
        <v>33.81</v>
      </c>
      <c r="F771" s="438" t="s">
        <v>677</v>
      </c>
      <c r="G771" s="439"/>
      <c r="H771" s="440"/>
    </row>
    <row r="772" spans="1:8" x14ac:dyDescent="0.2">
      <c r="A772" s="224"/>
      <c r="B772" s="27" t="s">
        <v>642</v>
      </c>
      <c r="C772" s="29" t="s">
        <v>171</v>
      </c>
      <c r="D772" s="27" t="s">
        <v>699</v>
      </c>
      <c r="E772" s="27"/>
      <c r="F772" s="438"/>
      <c r="G772" s="439"/>
      <c r="H772" s="440"/>
    </row>
    <row r="773" spans="1:8" x14ac:dyDescent="0.2">
      <c r="A773" s="224" t="s">
        <v>719</v>
      </c>
      <c r="B773" s="27">
        <v>0.7</v>
      </c>
      <c r="C773" s="29">
        <v>2.1</v>
      </c>
      <c r="D773" s="27">
        <v>1</v>
      </c>
      <c r="E773" s="27">
        <f>ROUND(B773*C773*D773,2)</f>
        <v>1.47</v>
      </c>
      <c r="F773" s="438"/>
      <c r="G773" s="439"/>
      <c r="H773" s="440"/>
    </row>
    <row r="774" spans="1:8" x14ac:dyDescent="0.2">
      <c r="A774" s="224" t="s">
        <v>713</v>
      </c>
      <c r="B774" s="27">
        <v>0.6</v>
      </c>
      <c r="C774" s="29">
        <v>2.1</v>
      </c>
      <c r="D774" s="27">
        <v>17</v>
      </c>
      <c r="E774" s="27">
        <f t="shared" ref="E774:E776" si="24">ROUND(B774*C774*D774,2)</f>
        <v>21.42</v>
      </c>
      <c r="F774" s="438"/>
      <c r="G774" s="439"/>
      <c r="H774" s="440"/>
    </row>
    <row r="775" spans="1:8" ht="25.5" x14ac:dyDescent="0.2">
      <c r="A775" s="224" t="s">
        <v>718</v>
      </c>
      <c r="B775" s="27">
        <v>0.8</v>
      </c>
      <c r="C775" s="29">
        <v>2.1</v>
      </c>
      <c r="D775" s="27">
        <v>2</v>
      </c>
      <c r="E775" s="27">
        <f t="shared" si="24"/>
        <v>3.36</v>
      </c>
      <c r="F775" s="438"/>
      <c r="G775" s="439"/>
      <c r="H775" s="440"/>
    </row>
    <row r="776" spans="1:8" x14ac:dyDescent="0.2">
      <c r="A776" s="224" t="s">
        <v>713</v>
      </c>
      <c r="B776" s="27">
        <v>0.9</v>
      </c>
      <c r="C776" s="29">
        <v>2.1</v>
      </c>
      <c r="D776" s="27">
        <v>4</v>
      </c>
      <c r="E776" s="27">
        <f t="shared" si="24"/>
        <v>7.56</v>
      </c>
      <c r="F776" s="438"/>
      <c r="G776" s="439"/>
      <c r="H776" s="440"/>
    </row>
    <row r="777" spans="1:8" x14ac:dyDescent="0.2">
      <c r="A777" s="224"/>
      <c r="B777" s="27"/>
      <c r="C777" s="473" t="s">
        <v>711</v>
      </c>
      <c r="D777" s="474"/>
      <c r="E777" s="27">
        <f>SUM(E773:E776)</f>
        <v>33.81</v>
      </c>
      <c r="F777" s="438"/>
      <c r="G777" s="439"/>
      <c r="H777" s="440"/>
    </row>
    <row r="778" spans="1:8" x14ac:dyDescent="0.2">
      <c r="A778" s="131"/>
      <c r="B778" s="8"/>
      <c r="C778" s="9"/>
      <c r="D778" s="8"/>
      <c r="E778" s="13"/>
      <c r="F778" s="438"/>
      <c r="G778" s="439"/>
      <c r="H778" s="440"/>
    </row>
    <row r="779" spans="1:8" ht="51" x14ac:dyDescent="0.2">
      <c r="A779" s="131" t="s">
        <v>383</v>
      </c>
      <c r="B779" s="21">
        <v>615</v>
      </c>
      <c r="C779" s="22" t="s">
        <v>2661</v>
      </c>
      <c r="D779" s="21" t="s">
        <v>94</v>
      </c>
      <c r="E779" s="13">
        <f>E786</f>
        <v>32.879999999999995</v>
      </c>
      <c r="F779" s="438"/>
      <c r="G779" s="439"/>
      <c r="H779" s="440"/>
    </row>
    <row r="780" spans="1:8" x14ac:dyDescent="0.2">
      <c r="A780" s="224"/>
      <c r="B780" s="27" t="s">
        <v>642</v>
      </c>
      <c r="C780" s="29" t="s">
        <v>171</v>
      </c>
      <c r="D780" s="27" t="s">
        <v>699</v>
      </c>
      <c r="E780" s="27"/>
      <c r="F780" s="438"/>
      <c r="G780" s="439"/>
      <c r="H780" s="440"/>
    </row>
    <row r="781" spans="1:8" x14ac:dyDescent="0.2">
      <c r="A781" s="224" t="s">
        <v>714</v>
      </c>
      <c r="B781" s="27">
        <v>4</v>
      </c>
      <c r="C781" s="29">
        <v>2.1</v>
      </c>
      <c r="D781" s="29">
        <v>2</v>
      </c>
      <c r="E781" s="27">
        <f t="shared" ref="E781:E785" si="25">ROUND(B781*C781*D781,2)</f>
        <v>16.8</v>
      </c>
      <c r="F781" s="438"/>
      <c r="G781" s="439"/>
      <c r="H781" s="440"/>
    </row>
    <row r="782" spans="1:8" x14ac:dyDescent="0.2">
      <c r="A782" s="224" t="s">
        <v>714</v>
      </c>
      <c r="B782" s="27">
        <v>4.3</v>
      </c>
      <c r="C782" s="29">
        <v>1</v>
      </c>
      <c r="D782" s="27">
        <v>2</v>
      </c>
      <c r="E782" s="27">
        <f t="shared" si="25"/>
        <v>8.6</v>
      </c>
      <c r="F782" s="438"/>
      <c r="G782" s="439"/>
      <c r="H782" s="440"/>
    </row>
    <row r="783" spans="1:8" x14ac:dyDescent="0.2">
      <c r="A783" s="224" t="s">
        <v>714</v>
      </c>
      <c r="B783" s="27">
        <v>3.3</v>
      </c>
      <c r="C783" s="29">
        <v>0.65</v>
      </c>
      <c r="D783" s="27">
        <v>2</v>
      </c>
      <c r="E783" s="27">
        <f t="shared" si="25"/>
        <v>4.29</v>
      </c>
      <c r="F783" s="438"/>
      <c r="G783" s="439"/>
      <c r="H783" s="440"/>
    </row>
    <row r="784" spans="1:8" x14ac:dyDescent="0.2">
      <c r="A784" s="224" t="s">
        <v>714</v>
      </c>
      <c r="B784" s="27">
        <v>1.95</v>
      </c>
      <c r="C784" s="29">
        <v>0.65</v>
      </c>
      <c r="D784" s="27">
        <v>2</v>
      </c>
      <c r="E784" s="27">
        <f t="shared" si="25"/>
        <v>2.54</v>
      </c>
      <c r="F784" s="438"/>
      <c r="G784" s="439"/>
      <c r="H784" s="440"/>
    </row>
    <row r="785" spans="1:8" x14ac:dyDescent="0.2">
      <c r="A785" s="224" t="s">
        <v>714</v>
      </c>
      <c r="B785" s="27">
        <v>1</v>
      </c>
      <c r="C785" s="29">
        <v>0.65</v>
      </c>
      <c r="D785" s="27">
        <v>1</v>
      </c>
      <c r="E785" s="27">
        <f t="shared" si="25"/>
        <v>0.65</v>
      </c>
      <c r="F785" s="438"/>
      <c r="G785" s="439"/>
      <c r="H785" s="440"/>
    </row>
    <row r="786" spans="1:8" x14ac:dyDescent="0.2">
      <c r="A786" s="224"/>
      <c r="B786" s="27"/>
      <c r="C786" s="473" t="s">
        <v>711</v>
      </c>
      <c r="D786" s="474"/>
      <c r="E786" s="27">
        <f>SUM(E781:E785)</f>
        <v>32.879999999999995</v>
      </c>
      <c r="F786" s="438"/>
      <c r="G786" s="439"/>
      <c r="H786" s="440"/>
    </row>
    <row r="787" spans="1:8" ht="38.25" x14ac:dyDescent="0.2">
      <c r="A787" s="131" t="s">
        <v>801</v>
      </c>
      <c r="B787" s="8" t="s">
        <v>721</v>
      </c>
      <c r="C787" s="9" t="s">
        <v>722</v>
      </c>
      <c r="D787" s="21" t="s">
        <v>94</v>
      </c>
      <c r="E787" s="36"/>
      <c r="F787" s="438"/>
      <c r="G787" s="439"/>
      <c r="H787" s="440"/>
    </row>
    <row r="788" spans="1:8" x14ac:dyDescent="0.2">
      <c r="A788" s="200"/>
      <c r="B788" s="27" t="s">
        <v>642</v>
      </c>
      <c r="C788" s="29" t="s">
        <v>171</v>
      </c>
      <c r="D788" s="27" t="s">
        <v>699</v>
      </c>
      <c r="F788" s="438"/>
      <c r="G788" s="439"/>
      <c r="H788" s="440"/>
    </row>
    <row r="789" spans="1:8" x14ac:dyDescent="0.2">
      <c r="A789" s="224" t="s">
        <v>715</v>
      </c>
      <c r="B789" s="27">
        <v>3</v>
      </c>
      <c r="C789" s="29">
        <v>2.5</v>
      </c>
      <c r="D789" s="27">
        <v>1</v>
      </c>
      <c r="E789" s="27">
        <f t="shared" ref="E789" si="26">ROUND(B789*C789*D789,2)</f>
        <v>7.5</v>
      </c>
      <c r="F789" s="438"/>
      <c r="G789" s="439"/>
      <c r="H789" s="440"/>
    </row>
    <row r="790" spans="1:8" x14ac:dyDescent="0.2">
      <c r="A790" s="224"/>
      <c r="B790" s="27"/>
      <c r="C790" s="473" t="s">
        <v>711</v>
      </c>
      <c r="D790" s="474"/>
      <c r="E790" s="27">
        <f>SUM(E788:E789)</f>
        <v>7.5</v>
      </c>
      <c r="F790" s="438"/>
      <c r="G790" s="439"/>
      <c r="H790" s="440"/>
    </row>
    <row r="791" spans="1:8" x14ac:dyDescent="0.2">
      <c r="A791" s="133" t="s">
        <v>749</v>
      </c>
      <c r="B791" s="127"/>
      <c r="C791" s="371" t="s">
        <v>750</v>
      </c>
      <c r="D791" s="372"/>
      <c r="E791" s="372"/>
      <c r="F791" s="372"/>
      <c r="G791" s="372"/>
      <c r="H791" s="373"/>
    </row>
    <row r="792" spans="1:8" ht="25.5" x14ac:dyDescent="0.2">
      <c r="A792" s="131" t="s">
        <v>754</v>
      </c>
      <c r="B792" s="8" t="s">
        <v>390</v>
      </c>
      <c r="C792" s="9" t="s">
        <v>391</v>
      </c>
      <c r="D792" s="8" t="s">
        <v>24</v>
      </c>
      <c r="E792" s="13">
        <v>2308.5500000000002</v>
      </c>
      <c r="F792" s="438"/>
      <c r="G792" s="439"/>
      <c r="H792" s="440"/>
    </row>
    <row r="793" spans="1:8" x14ac:dyDescent="0.2">
      <c r="A793" s="131" t="s">
        <v>168</v>
      </c>
      <c r="B793" s="8" t="s">
        <v>169</v>
      </c>
      <c r="C793" s="10" t="s">
        <v>171</v>
      </c>
      <c r="D793" s="14" t="s">
        <v>699</v>
      </c>
      <c r="E793" s="14" t="s">
        <v>214</v>
      </c>
      <c r="F793" s="14" t="s">
        <v>173</v>
      </c>
      <c r="G793" s="142"/>
      <c r="H793" s="216"/>
    </row>
    <row r="794" spans="1:8" x14ac:dyDescent="0.2">
      <c r="A794" s="131" t="s">
        <v>698</v>
      </c>
      <c r="B794" s="27">
        <v>40</v>
      </c>
      <c r="C794" s="29">
        <v>6</v>
      </c>
      <c r="D794" s="27">
        <v>2</v>
      </c>
      <c r="E794" s="27">
        <v>2</v>
      </c>
      <c r="F794" s="27">
        <f>ROUND(B794*C794*D794*E794,2)</f>
        <v>960</v>
      </c>
      <c r="G794" s="142"/>
      <c r="H794" s="216"/>
    </row>
    <row r="795" spans="1:8" ht="25.5" x14ac:dyDescent="0.2">
      <c r="A795" s="225" t="s">
        <v>700</v>
      </c>
      <c r="B795" s="27">
        <v>32</v>
      </c>
      <c r="C795" s="29">
        <v>2</v>
      </c>
      <c r="D795" s="27">
        <v>1</v>
      </c>
      <c r="E795" s="27">
        <v>2</v>
      </c>
      <c r="F795" s="27">
        <f>ROUND(B795*C795*D795*E795,2)</f>
        <v>128</v>
      </c>
      <c r="G795" s="142"/>
      <c r="H795" s="216"/>
    </row>
    <row r="796" spans="1:8" ht="25.5" x14ac:dyDescent="0.2">
      <c r="A796" s="225" t="s">
        <v>701</v>
      </c>
      <c r="B796" s="27">
        <v>35.299999999999997</v>
      </c>
      <c r="C796" s="29">
        <v>2</v>
      </c>
      <c r="D796" s="27">
        <v>1</v>
      </c>
      <c r="E796" s="27">
        <v>2</v>
      </c>
      <c r="F796" s="27">
        <f>ROUND(B796*C796*D796*E796,2)</f>
        <v>141.19999999999999</v>
      </c>
      <c r="G796" s="142"/>
      <c r="H796" s="216"/>
    </row>
    <row r="797" spans="1:8" x14ac:dyDescent="0.2">
      <c r="A797" s="131" t="s">
        <v>536</v>
      </c>
      <c r="B797" s="27">
        <v>3</v>
      </c>
      <c r="C797" s="29">
        <v>3</v>
      </c>
      <c r="D797" s="27">
        <v>2</v>
      </c>
      <c r="E797" s="27">
        <v>1</v>
      </c>
      <c r="F797" s="27">
        <f t="shared" ref="F797:F819" si="27">ROUND(B797*C797*D797*E797,2)</f>
        <v>18</v>
      </c>
      <c r="G797" s="142"/>
      <c r="H797" s="216"/>
    </row>
    <row r="798" spans="1:8" x14ac:dyDescent="0.2">
      <c r="A798" s="131" t="s">
        <v>536</v>
      </c>
      <c r="B798" s="27">
        <v>4.3</v>
      </c>
      <c r="C798" s="29">
        <v>3</v>
      </c>
      <c r="D798" s="27">
        <v>2</v>
      </c>
      <c r="E798" s="27">
        <v>1</v>
      </c>
      <c r="F798" s="27">
        <f t="shared" si="27"/>
        <v>25.8</v>
      </c>
      <c r="G798" s="142"/>
      <c r="H798" s="216"/>
    </row>
    <row r="799" spans="1:8" x14ac:dyDescent="0.2">
      <c r="A799" s="131" t="s">
        <v>535</v>
      </c>
      <c r="B799" s="27">
        <v>3.55</v>
      </c>
      <c r="C799" s="29">
        <v>3</v>
      </c>
      <c r="D799" s="27">
        <v>2</v>
      </c>
      <c r="E799" s="27">
        <v>2</v>
      </c>
      <c r="F799" s="27">
        <f t="shared" si="27"/>
        <v>42.6</v>
      </c>
      <c r="G799" s="142"/>
      <c r="H799" s="216"/>
    </row>
    <row r="800" spans="1:8" x14ac:dyDescent="0.2">
      <c r="A800" s="131" t="s">
        <v>535</v>
      </c>
      <c r="B800" s="27">
        <v>3</v>
      </c>
      <c r="C800" s="29">
        <v>3</v>
      </c>
      <c r="D800" s="27">
        <v>1</v>
      </c>
      <c r="E800" s="27">
        <v>2</v>
      </c>
      <c r="F800" s="27">
        <f t="shared" si="27"/>
        <v>18</v>
      </c>
      <c r="G800" s="142"/>
      <c r="H800" s="216"/>
    </row>
    <row r="801" spans="1:8" x14ac:dyDescent="0.2">
      <c r="A801" s="131" t="s">
        <v>702</v>
      </c>
      <c r="B801" s="27">
        <v>3</v>
      </c>
      <c r="C801" s="29">
        <v>3</v>
      </c>
      <c r="D801" s="27">
        <v>2</v>
      </c>
      <c r="E801" s="27">
        <v>1</v>
      </c>
      <c r="F801" s="27">
        <f t="shared" si="27"/>
        <v>18</v>
      </c>
      <c r="G801" s="142"/>
      <c r="H801" s="216"/>
    </row>
    <row r="802" spans="1:8" x14ac:dyDescent="0.2">
      <c r="A802" s="131" t="s">
        <v>702</v>
      </c>
      <c r="B802" s="27">
        <v>4.3</v>
      </c>
      <c r="C802" s="29">
        <v>3</v>
      </c>
      <c r="D802" s="27">
        <v>2</v>
      </c>
      <c r="E802" s="27">
        <v>1</v>
      </c>
      <c r="F802" s="27">
        <f t="shared" si="27"/>
        <v>25.8</v>
      </c>
      <c r="G802" s="142"/>
      <c r="H802" s="216"/>
    </row>
    <row r="803" spans="1:8" x14ac:dyDescent="0.2">
      <c r="A803" s="131" t="s">
        <v>533</v>
      </c>
      <c r="B803" s="27">
        <v>3.3</v>
      </c>
      <c r="C803" s="29">
        <v>3</v>
      </c>
      <c r="D803" s="27">
        <v>2</v>
      </c>
      <c r="E803" s="27">
        <v>2</v>
      </c>
      <c r="F803" s="27">
        <f t="shared" si="27"/>
        <v>39.6</v>
      </c>
      <c r="G803" s="142"/>
      <c r="H803" s="216"/>
    </row>
    <row r="804" spans="1:8" x14ac:dyDescent="0.2">
      <c r="A804" s="131" t="s">
        <v>533</v>
      </c>
      <c r="B804" s="27">
        <v>3</v>
      </c>
      <c r="C804" s="29">
        <v>3</v>
      </c>
      <c r="D804" s="27">
        <v>1</v>
      </c>
      <c r="E804" s="27">
        <v>2</v>
      </c>
      <c r="F804" s="27">
        <f t="shared" si="27"/>
        <v>18</v>
      </c>
      <c r="G804" s="142"/>
      <c r="H804" s="216"/>
    </row>
    <row r="805" spans="1:8" ht="25.5" x14ac:dyDescent="0.2">
      <c r="A805" s="225" t="s">
        <v>703</v>
      </c>
      <c r="B805" s="27">
        <v>5.3</v>
      </c>
      <c r="C805" s="29">
        <v>3</v>
      </c>
      <c r="D805" s="27">
        <v>2</v>
      </c>
      <c r="E805" s="27">
        <v>2</v>
      </c>
      <c r="F805" s="27">
        <f t="shared" si="27"/>
        <v>63.6</v>
      </c>
      <c r="G805" s="142"/>
      <c r="H805" s="216"/>
    </row>
    <row r="806" spans="1:8" ht="25.5" x14ac:dyDescent="0.2">
      <c r="A806" s="225" t="s">
        <v>707</v>
      </c>
      <c r="B806" s="27">
        <v>6</v>
      </c>
      <c r="C806" s="29">
        <v>3</v>
      </c>
      <c r="D806" s="27">
        <v>1</v>
      </c>
      <c r="E806" s="27">
        <v>1</v>
      </c>
      <c r="F806" s="27">
        <f t="shared" si="27"/>
        <v>18</v>
      </c>
      <c r="G806" s="142"/>
      <c r="H806" s="216"/>
    </row>
    <row r="807" spans="1:8" ht="25.5" x14ac:dyDescent="0.2">
      <c r="A807" s="225" t="s">
        <v>707</v>
      </c>
      <c r="B807" s="27">
        <v>4.33</v>
      </c>
      <c r="C807" s="29">
        <v>3</v>
      </c>
      <c r="D807" s="27">
        <v>1</v>
      </c>
      <c r="E807" s="27">
        <v>1</v>
      </c>
      <c r="F807" s="27">
        <f t="shared" si="27"/>
        <v>12.99</v>
      </c>
      <c r="G807" s="142"/>
      <c r="H807" s="216"/>
    </row>
    <row r="808" spans="1:8" ht="25.5" x14ac:dyDescent="0.2">
      <c r="A808" s="225" t="s">
        <v>707</v>
      </c>
      <c r="B808" s="27">
        <v>2.8</v>
      </c>
      <c r="C808" s="29">
        <v>3</v>
      </c>
      <c r="D808" s="27">
        <v>1</v>
      </c>
      <c r="E808" s="27">
        <v>1</v>
      </c>
      <c r="F808" s="27">
        <f t="shared" si="27"/>
        <v>8.4</v>
      </c>
      <c r="G808" s="142"/>
      <c r="H808" s="216"/>
    </row>
    <row r="809" spans="1:8" ht="25.5" x14ac:dyDescent="0.2">
      <c r="A809" s="225" t="s">
        <v>707</v>
      </c>
      <c r="B809" s="27">
        <v>3.07</v>
      </c>
      <c r="C809" s="29">
        <v>3</v>
      </c>
      <c r="D809" s="27">
        <v>1</v>
      </c>
      <c r="E809" s="27">
        <v>1</v>
      </c>
      <c r="F809" s="27">
        <f t="shared" si="27"/>
        <v>9.2100000000000009</v>
      </c>
      <c r="G809" s="142"/>
      <c r="H809" s="216"/>
    </row>
    <row r="810" spans="1:8" x14ac:dyDescent="0.2">
      <c r="A810" s="131" t="s">
        <v>704</v>
      </c>
      <c r="B810" s="27">
        <v>4.05</v>
      </c>
      <c r="C810" s="29">
        <v>3</v>
      </c>
      <c r="D810" s="27">
        <v>2</v>
      </c>
      <c r="E810" s="27">
        <v>2</v>
      </c>
      <c r="F810" s="27">
        <f t="shared" si="27"/>
        <v>48.6</v>
      </c>
      <c r="G810" s="142"/>
      <c r="H810" s="216"/>
    </row>
    <row r="811" spans="1:8" x14ac:dyDescent="0.2">
      <c r="A811" s="131" t="s">
        <v>705</v>
      </c>
      <c r="B811" s="27">
        <v>1.3</v>
      </c>
      <c r="C811" s="29">
        <v>3</v>
      </c>
      <c r="D811" s="27">
        <v>2</v>
      </c>
      <c r="E811" s="27">
        <v>1</v>
      </c>
      <c r="F811" s="27">
        <f t="shared" si="27"/>
        <v>7.8</v>
      </c>
      <c r="G811" s="142"/>
      <c r="H811" s="216"/>
    </row>
    <row r="812" spans="1:8" ht="25.5" x14ac:dyDescent="0.2">
      <c r="A812" s="225" t="s">
        <v>706</v>
      </c>
      <c r="B812" s="27">
        <v>6</v>
      </c>
      <c r="C812" s="29">
        <v>3</v>
      </c>
      <c r="D812" s="27">
        <v>1</v>
      </c>
      <c r="E812" s="27">
        <v>1</v>
      </c>
      <c r="F812" s="27">
        <f t="shared" si="27"/>
        <v>18</v>
      </c>
      <c r="G812" s="142"/>
      <c r="H812" s="216"/>
    </row>
    <row r="813" spans="1:8" ht="25.5" x14ac:dyDescent="0.2">
      <c r="A813" s="225" t="s">
        <v>706</v>
      </c>
      <c r="B813" s="27">
        <v>4.33</v>
      </c>
      <c r="C813" s="29">
        <v>3</v>
      </c>
      <c r="D813" s="27">
        <v>1</v>
      </c>
      <c r="E813" s="27">
        <v>1</v>
      </c>
      <c r="F813" s="27">
        <f t="shared" si="27"/>
        <v>12.99</v>
      </c>
      <c r="G813" s="142"/>
      <c r="H813" s="216"/>
    </row>
    <row r="814" spans="1:8" ht="25.5" x14ac:dyDescent="0.2">
      <c r="A814" s="225" t="s">
        <v>706</v>
      </c>
      <c r="B814" s="27">
        <v>2.8</v>
      </c>
      <c r="C814" s="29">
        <v>3</v>
      </c>
      <c r="D814" s="27">
        <v>1</v>
      </c>
      <c r="E814" s="27">
        <v>1</v>
      </c>
      <c r="F814" s="27">
        <f t="shared" si="27"/>
        <v>8.4</v>
      </c>
      <c r="G814" s="142"/>
      <c r="H814" s="216"/>
    </row>
    <row r="815" spans="1:8" ht="25.5" x14ac:dyDescent="0.2">
      <c r="A815" s="225" t="s">
        <v>706</v>
      </c>
      <c r="B815" s="27">
        <v>3.07</v>
      </c>
      <c r="C815" s="29">
        <v>3</v>
      </c>
      <c r="D815" s="27">
        <v>1</v>
      </c>
      <c r="E815" s="27">
        <v>1</v>
      </c>
      <c r="F815" s="27">
        <f t="shared" si="27"/>
        <v>9.2100000000000009</v>
      </c>
      <c r="G815" s="142"/>
      <c r="H815" s="216"/>
    </row>
    <row r="816" spans="1:8" ht="25.5" x14ac:dyDescent="0.2">
      <c r="A816" s="225" t="s">
        <v>708</v>
      </c>
      <c r="B816" s="27">
        <v>4.0999999999999996</v>
      </c>
      <c r="C816" s="29">
        <v>3</v>
      </c>
      <c r="D816" s="27">
        <v>2</v>
      </c>
      <c r="E816" s="27">
        <v>2</v>
      </c>
      <c r="F816" s="27">
        <f t="shared" si="27"/>
        <v>49.2</v>
      </c>
      <c r="G816" s="142"/>
      <c r="H816" s="216"/>
    </row>
    <row r="817" spans="1:8" ht="25.5" x14ac:dyDescent="0.2">
      <c r="A817" s="225" t="s">
        <v>708</v>
      </c>
      <c r="B817" s="27">
        <v>4.55</v>
      </c>
      <c r="C817" s="29">
        <v>1.5</v>
      </c>
      <c r="D817" s="27">
        <v>2</v>
      </c>
      <c r="E817" s="27">
        <v>2</v>
      </c>
      <c r="F817" s="27">
        <f t="shared" si="27"/>
        <v>27.3</v>
      </c>
      <c r="G817" s="142"/>
      <c r="H817" s="216"/>
    </row>
    <row r="818" spans="1:8" x14ac:dyDescent="0.2">
      <c r="A818" s="225" t="s">
        <v>709</v>
      </c>
      <c r="B818" s="27">
        <v>7</v>
      </c>
      <c r="C818" s="29">
        <v>3.6</v>
      </c>
      <c r="D818" s="27">
        <v>1</v>
      </c>
      <c r="E818" s="27">
        <v>2</v>
      </c>
      <c r="F818" s="27">
        <f t="shared" si="27"/>
        <v>50.4</v>
      </c>
      <c r="G818" s="142"/>
      <c r="H818" s="216"/>
    </row>
    <row r="819" spans="1:8" x14ac:dyDescent="0.2">
      <c r="A819" s="225" t="s">
        <v>709</v>
      </c>
      <c r="B819" s="27">
        <v>20.5</v>
      </c>
      <c r="C819" s="29">
        <v>1.5</v>
      </c>
      <c r="D819" s="27">
        <v>1</v>
      </c>
      <c r="E819" s="27">
        <v>1</v>
      </c>
      <c r="F819" s="27">
        <f t="shared" si="27"/>
        <v>30.75</v>
      </c>
      <c r="G819" s="142"/>
      <c r="H819" s="216"/>
    </row>
    <row r="820" spans="1:8" x14ac:dyDescent="0.2">
      <c r="A820" s="131"/>
      <c r="B820" s="19"/>
      <c r="C820" s="473" t="s">
        <v>711</v>
      </c>
      <c r="D820" s="474"/>
      <c r="E820" s="27"/>
      <c r="F820" s="27">
        <f>SUM(F794:F819)</f>
        <v>1809.85</v>
      </c>
      <c r="G820" s="142"/>
      <c r="H820" s="216"/>
    </row>
    <row r="821" spans="1:8" x14ac:dyDescent="0.2">
      <c r="A821" s="225"/>
      <c r="B821" s="27"/>
      <c r="C821" s="29" t="s">
        <v>712</v>
      </c>
      <c r="D821" s="27"/>
      <c r="E821" s="27"/>
      <c r="F821" s="16"/>
      <c r="G821" s="142"/>
      <c r="H821" s="216"/>
    </row>
    <row r="822" spans="1:8" x14ac:dyDescent="0.2">
      <c r="A822" s="225" t="s">
        <v>719</v>
      </c>
      <c r="B822" s="27">
        <v>0.7</v>
      </c>
      <c r="C822" s="29">
        <v>2.1</v>
      </c>
      <c r="D822" s="27">
        <v>1</v>
      </c>
      <c r="E822" s="27">
        <v>2</v>
      </c>
      <c r="F822" s="27">
        <f t="shared" ref="F822:F830" si="28">ROUND(B822*C822*D822*E822,2)</f>
        <v>2.94</v>
      </c>
      <c r="G822" s="142"/>
      <c r="H822" s="216"/>
    </row>
    <row r="823" spans="1:8" ht="25.5" x14ac:dyDescent="0.2">
      <c r="A823" s="225" t="s">
        <v>718</v>
      </c>
      <c r="B823" s="27">
        <v>0.8</v>
      </c>
      <c r="C823" s="29">
        <v>2.1</v>
      </c>
      <c r="D823" s="27">
        <v>2</v>
      </c>
      <c r="E823" s="27">
        <v>2</v>
      </c>
      <c r="F823" s="27">
        <f t="shared" si="28"/>
        <v>6.72</v>
      </c>
      <c r="G823" s="142"/>
      <c r="H823" s="216"/>
    </row>
    <row r="824" spans="1:8" x14ac:dyDescent="0.2">
      <c r="A824" s="225" t="s">
        <v>713</v>
      </c>
      <c r="B824" s="27">
        <v>0.9</v>
      </c>
      <c r="C824" s="29">
        <v>2.1</v>
      </c>
      <c r="D824" s="27">
        <v>4</v>
      </c>
      <c r="E824" s="27">
        <v>1</v>
      </c>
      <c r="F824" s="27">
        <f t="shared" si="28"/>
        <v>7.56</v>
      </c>
      <c r="G824" s="142"/>
      <c r="H824" s="216"/>
    </row>
    <row r="825" spans="1:8" x14ac:dyDescent="0.2">
      <c r="A825" s="225" t="s">
        <v>714</v>
      </c>
      <c r="B825" s="27">
        <v>4</v>
      </c>
      <c r="C825" s="29">
        <v>2.1</v>
      </c>
      <c r="D825" s="29">
        <v>2</v>
      </c>
      <c r="E825" s="27">
        <v>2</v>
      </c>
      <c r="F825" s="27">
        <f t="shared" si="28"/>
        <v>33.6</v>
      </c>
      <c r="G825" s="142"/>
      <c r="H825" s="216"/>
    </row>
    <row r="826" spans="1:8" x14ac:dyDescent="0.2">
      <c r="A826" s="225" t="s">
        <v>715</v>
      </c>
      <c r="B826" s="27">
        <v>3</v>
      </c>
      <c r="C826" s="29">
        <v>2.5</v>
      </c>
      <c r="D826" s="27">
        <v>1</v>
      </c>
      <c r="E826" s="27">
        <v>2</v>
      </c>
      <c r="F826" s="27">
        <f t="shared" si="28"/>
        <v>15</v>
      </c>
      <c r="G826" s="142"/>
      <c r="H826" s="216"/>
    </row>
    <row r="827" spans="1:8" x14ac:dyDescent="0.2">
      <c r="A827" s="225" t="s">
        <v>714</v>
      </c>
      <c r="B827" s="27">
        <v>4.3</v>
      </c>
      <c r="C827" s="29">
        <v>1</v>
      </c>
      <c r="D827" s="27">
        <v>2</v>
      </c>
      <c r="E827" s="27">
        <v>2</v>
      </c>
      <c r="F827" s="27">
        <f t="shared" si="28"/>
        <v>17.2</v>
      </c>
      <c r="G827" s="142"/>
      <c r="H827" s="216"/>
    </row>
    <row r="828" spans="1:8" x14ac:dyDescent="0.2">
      <c r="A828" s="225" t="s">
        <v>714</v>
      </c>
      <c r="B828" s="27">
        <v>3.3</v>
      </c>
      <c r="C828" s="29">
        <v>0.65</v>
      </c>
      <c r="D828" s="27">
        <v>2</v>
      </c>
      <c r="E828" s="27">
        <v>1</v>
      </c>
      <c r="F828" s="27">
        <f t="shared" si="28"/>
        <v>4.29</v>
      </c>
      <c r="G828" s="142"/>
      <c r="H828" s="216"/>
    </row>
    <row r="829" spans="1:8" x14ac:dyDescent="0.2">
      <c r="A829" s="225" t="s">
        <v>714</v>
      </c>
      <c r="B829" s="27">
        <v>1.95</v>
      </c>
      <c r="C829" s="29">
        <v>0.65</v>
      </c>
      <c r="D829" s="27">
        <v>2</v>
      </c>
      <c r="E829" s="27">
        <v>1</v>
      </c>
      <c r="F829" s="27">
        <f t="shared" si="28"/>
        <v>2.54</v>
      </c>
      <c r="G829" s="142"/>
      <c r="H829" s="216"/>
    </row>
    <row r="830" spans="1:8" x14ac:dyDescent="0.2">
      <c r="A830" s="225" t="s">
        <v>714</v>
      </c>
      <c r="B830" s="27">
        <v>1</v>
      </c>
      <c r="C830" s="29">
        <v>0.65</v>
      </c>
      <c r="D830" s="27">
        <v>1</v>
      </c>
      <c r="E830" s="27">
        <v>1</v>
      </c>
      <c r="F830" s="27">
        <f t="shared" si="28"/>
        <v>0.65</v>
      </c>
      <c r="G830" s="142"/>
      <c r="H830" s="216"/>
    </row>
    <row r="831" spans="1:8" x14ac:dyDescent="0.2">
      <c r="A831" s="224"/>
      <c r="B831" s="27"/>
      <c r="C831" s="473" t="s">
        <v>711</v>
      </c>
      <c r="D831" s="474"/>
      <c r="E831" s="27"/>
      <c r="F831" s="27">
        <f>SUM(F821:F830)</f>
        <v>90.500000000000014</v>
      </c>
      <c r="G831" s="142"/>
      <c r="H831" s="216"/>
    </row>
    <row r="832" spans="1:8" x14ac:dyDescent="0.2">
      <c r="A832" s="131"/>
      <c r="B832" s="19"/>
      <c r="C832" s="110" t="s">
        <v>800</v>
      </c>
      <c r="D832" s="111"/>
      <c r="E832" s="13"/>
      <c r="F832" s="16"/>
      <c r="G832" s="142"/>
      <c r="H832" s="216"/>
    </row>
    <row r="833" spans="1:8" x14ac:dyDescent="0.2">
      <c r="A833" s="131" t="s">
        <v>698</v>
      </c>
      <c r="B833" s="27">
        <v>40</v>
      </c>
      <c r="C833" s="29">
        <v>2</v>
      </c>
      <c r="D833" s="27">
        <v>2</v>
      </c>
      <c r="E833" s="27">
        <v>2</v>
      </c>
      <c r="F833" s="27">
        <f t="shared" ref="F833:F835" si="29">ROUND(B833*C833*D833*E833,2)</f>
        <v>320</v>
      </c>
      <c r="G833" s="142"/>
      <c r="H833" s="216"/>
    </row>
    <row r="834" spans="1:8" ht="25.5" x14ac:dyDescent="0.2">
      <c r="A834" s="225" t="s">
        <v>700</v>
      </c>
      <c r="B834" s="27">
        <v>32</v>
      </c>
      <c r="C834" s="29">
        <v>2</v>
      </c>
      <c r="D834" s="27">
        <v>1</v>
      </c>
      <c r="E834" s="27">
        <v>2</v>
      </c>
      <c r="F834" s="27">
        <f t="shared" si="29"/>
        <v>128</v>
      </c>
      <c r="G834" s="142"/>
      <c r="H834" s="216"/>
    </row>
    <row r="835" spans="1:8" ht="25.5" x14ac:dyDescent="0.2">
      <c r="A835" s="225" t="s">
        <v>701</v>
      </c>
      <c r="B835" s="27">
        <v>35.299999999999997</v>
      </c>
      <c r="C835" s="29">
        <v>2</v>
      </c>
      <c r="D835" s="27">
        <v>1</v>
      </c>
      <c r="E835" s="27">
        <v>2</v>
      </c>
      <c r="F835" s="27">
        <f t="shared" si="29"/>
        <v>141.19999999999999</v>
      </c>
      <c r="G835" s="142"/>
      <c r="H835" s="216"/>
    </row>
    <row r="836" spans="1:8" x14ac:dyDescent="0.2">
      <c r="A836" s="131"/>
      <c r="B836" s="8"/>
      <c r="C836" s="473" t="s">
        <v>711</v>
      </c>
      <c r="D836" s="474"/>
      <c r="E836" s="27"/>
      <c r="F836" s="27">
        <f>SUM(F833:F835)</f>
        <v>589.20000000000005</v>
      </c>
      <c r="G836" s="142"/>
      <c r="H836" s="216"/>
    </row>
    <row r="837" spans="1:8" x14ac:dyDescent="0.2">
      <c r="A837" s="131"/>
      <c r="B837" s="8"/>
      <c r="C837" s="110" t="s">
        <v>720</v>
      </c>
      <c r="D837" s="111">
        <f>F820-F831+F836</f>
        <v>2308.5500000000002</v>
      </c>
      <c r="E837" s="13"/>
      <c r="F837" s="141"/>
      <c r="G837" s="142"/>
      <c r="H837" s="216"/>
    </row>
    <row r="838" spans="1:8" ht="38.25" x14ac:dyDescent="0.2">
      <c r="A838" s="131" t="s">
        <v>755</v>
      </c>
      <c r="B838" s="8" t="s">
        <v>392</v>
      </c>
      <c r="C838" s="9" t="s">
        <v>393</v>
      </c>
      <c r="D838" s="8" t="s">
        <v>24</v>
      </c>
      <c r="E838" s="13">
        <v>2308.5500000000002</v>
      </c>
      <c r="F838" s="438"/>
      <c r="G838" s="439"/>
      <c r="H838" s="440"/>
    </row>
    <row r="839" spans="1:8" x14ac:dyDescent="0.2">
      <c r="A839" s="131" t="s">
        <v>168</v>
      </c>
      <c r="B839" s="8" t="s">
        <v>169</v>
      </c>
      <c r="C839" s="10" t="s">
        <v>171</v>
      </c>
      <c r="D839" s="14" t="s">
        <v>699</v>
      </c>
      <c r="E839" s="14" t="s">
        <v>214</v>
      </c>
      <c r="F839" s="14" t="s">
        <v>173</v>
      </c>
      <c r="G839" s="142"/>
      <c r="H839" s="216"/>
    </row>
    <row r="840" spans="1:8" x14ac:dyDescent="0.2">
      <c r="A840" s="131" t="s">
        <v>698</v>
      </c>
      <c r="B840" s="27">
        <v>40</v>
      </c>
      <c r="C840" s="29">
        <v>6</v>
      </c>
      <c r="D840" s="27">
        <v>2</v>
      </c>
      <c r="E840" s="27">
        <v>2</v>
      </c>
      <c r="F840" s="27">
        <f>ROUND(B840*C840*D840*E840,2)</f>
        <v>960</v>
      </c>
      <c r="G840" s="142"/>
      <c r="H840" s="216"/>
    </row>
    <row r="841" spans="1:8" ht="25.5" x14ac:dyDescent="0.2">
      <c r="A841" s="225" t="s">
        <v>700</v>
      </c>
      <c r="B841" s="27">
        <v>32</v>
      </c>
      <c r="C841" s="29">
        <v>2</v>
      </c>
      <c r="D841" s="27">
        <v>1</v>
      </c>
      <c r="E841" s="27">
        <v>2</v>
      </c>
      <c r="F841" s="27">
        <f>ROUND(B841*C841*D841*E841,2)</f>
        <v>128</v>
      </c>
      <c r="G841" s="142"/>
      <c r="H841" s="216"/>
    </row>
    <row r="842" spans="1:8" ht="25.5" x14ac:dyDescent="0.2">
      <c r="A842" s="225" t="s">
        <v>701</v>
      </c>
      <c r="B842" s="27">
        <v>35.299999999999997</v>
      </c>
      <c r="C842" s="29">
        <v>2</v>
      </c>
      <c r="D842" s="27">
        <v>1</v>
      </c>
      <c r="E842" s="27">
        <v>2</v>
      </c>
      <c r="F842" s="27">
        <f>ROUND(B842*C842*D842*E842,2)</f>
        <v>141.19999999999999</v>
      </c>
      <c r="G842" s="142"/>
      <c r="H842" s="216"/>
    </row>
    <row r="843" spans="1:8" x14ac:dyDescent="0.2">
      <c r="A843" s="131" t="s">
        <v>536</v>
      </c>
      <c r="B843" s="27">
        <v>3</v>
      </c>
      <c r="C843" s="29">
        <v>3</v>
      </c>
      <c r="D843" s="27">
        <v>2</v>
      </c>
      <c r="E843" s="27">
        <v>1</v>
      </c>
      <c r="F843" s="27">
        <f t="shared" ref="F843:F865" si="30">ROUND(B843*C843*D843*E843,2)</f>
        <v>18</v>
      </c>
      <c r="G843" s="142"/>
      <c r="H843" s="216"/>
    </row>
    <row r="844" spans="1:8" x14ac:dyDescent="0.2">
      <c r="A844" s="131" t="s">
        <v>536</v>
      </c>
      <c r="B844" s="27">
        <v>4.3</v>
      </c>
      <c r="C844" s="29">
        <v>3</v>
      </c>
      <c r="D844" s="27">
        <v>2</v>
      </c>
      <c r="E844" s="27">
        <v>1</v>
      </c>
      <c r="F844" s="27">
        <f t="shared" si="30"/>
        <v>25.8</v>
      </c>
      <c r="G844" s="142"/>
      <c r="H844" s="216"/>
    </row>
    <row r="845" spans="1:8" x14ac:dyDescent="0.2">
      <c r="A845" s="131" t="s">
        <v>535</v>
      </c>
      <c r="B845" s="27">
        <v>3.55</v>
      </c>
      <c r="C845" s="29">
        <v>3</v>
      </c>
      <c r="D845" s="27">
        <v>2</v>
      </c>
      <c r="E845" s="27">
        <v>2</v>
      </c>
      <c r="F845" s="27">
        <f t="shared" si="30"/>
        <v>42.6</v>
      </c>
      <c r="G845" s="142"/>
      <c r="H845" s="216"/>
    </row>
    <row r="846" spans="1:8" x14ac:dyDescent="0.2">
      <c r="A846" s="131" t="s">
        <v>535</v>
      </c>
      <c r="B846" s="27">
        <v>3</v>
      </c>
      <c r="C846" s="29">
        <v>3</v>
      </c>
      <c r="D846" s="27">
        <v>1</v>
      </c>
      <c r="E846" s="27">
        <v>2</v>
      </c>
      <c r="F846" s="27">
        <f t="shared" si="30"/>
        <v>18</v>
      </c>
      <c r="G846" s="142"/>
      <c r="H846" s="216"/>
    </row>
    <row r="847" spans="1:8" x14ac:dyDescent="0.2">
      <c r="A847" s="131" t="s">
        <v>702</v>
      </c>
      <c r="B847" s="27">
        <v>3</v>
      </c>
      <c r="C847" s="29">
        <v>3</v>
      </c>
      <c r="D847" s="27">
        <v>2</v>
      </c>
      <c r="E847" s="27">
        <v>1</v>
      </c>
      <c r="F847" s="27">
        <f t="shared" si="30"/>
        <v>18</v>
      </c>
      <c r="G847" s="142"/>
      <c r="H847" s="216"/>
    </row>
    <row r="848" spans="1:8" x14ac:dyDescent="0.2">
      <c r="A848" s="131" t="s">
        <v>702</v>
      </c>
      <c r="B848" s="27">
        <v>4.3</v>
      </c>
      <c r="C848" s="29">
        <v>3</v>
      </c>
      <c r="D848" s="27">
        <v>2</v>
      </c>
      <c r="E848" s="27">
        <v>1</v>
      </c>
      <c r="F848" s="27">
        <f t="shared" si="30"/>
        <v>25.8</v>
      </c>
      <c r="G848" s="142"/>
      <c r="H848" s="216"/>
    </row>
    <row r="849" spans="1:8" x14ac:dyDescent="0.2">
      <c r="A849" s="131" t="s">
        <v>533</v>
      </c>
      <c r="B849" s="27">
        <v>3.3</v>
      </c>
      <c r="C849" s="29">
        <v>3</v>
      </c>
      <c r="D849" s="27">
        <v>2</v>
      </c>
      <c r="E849" s="27">
        <v>2</v>
      </c>
      <c r="F849" s="27">
        <f t="shared" si="30"/>
        <v>39.6</v>
      </c>
      <c r="G849" s="142"/>
      <c r="H849" s="216"/>
    </row>
    <row r="850" spans="1:8" x14ac:dyDescent="0.2">
      <c r="A850" s="131" t="s">
        <v>533</v>
      </c>
      <c r="B850" s="27">
        <v>3</v>
      </c>
      <c r="C850" s="29">
        <v>3</v>
      </c>
      <c r="D850" s="27">
        <v>1</v>
      </c>
      <c r="E850" s="27">
        <v>2</v>
      </c>
      <c r="F850" s="27">
        <f t="shared" si="30"/>
        <v>18</v>
      </c>
      <c r="G850" s="142"/>
      <c r="H850" s="216"/>
    </row>
    <row r="851" spans="1:8" ht="25.5" x14ac:dyDescent="0.2">
      <c r="A851" s="225" t="s">
        <v>703</v>
      </c>
      <c r="B851" s="27">
        <v>5.3</v>
      </c>
      <c r="C851" s="29">
        <v>3</v>
      </c>
      <c r="D851" s="27">
        <v>2</v>
      </c>
      <c r="E851" s="27">
        <v>2</v>
      </c>
      <c r="F851" s="27">
        <f t="shared" si="30"/>
        <v>63.6</v>
      </c>
      <c r="G851" s="142"/>
      <c r="H851" s="216"/>
    </row>
    <row r="852" spans="1:8" ht="25.5" x14ac:dyDescent="0.2">
      <c r="A852" s="225" t="s">
        <v>707</v>
      </c>
      <c r="B852" s="27">
        <v>6</v>
      </c>
      <c r="C852" s="29">
        <v>3</v>
      </c>
      <c r="D852" s="27">
        <v>1</v>
      </c>
      <c r="E852" s="27">
        <v>1</v>
      </c>
      <c r="F852" s="27">
        <f t="shared" si="30"/>
        <v>18</v>
      </c>
      <c r="G852" s="142"/>
      <c r="H852" s="216"/>
    </row>
    <row r="853" spans="1:8" ht="25.5" x14ac:dyDescent="0.2">
      <c r="A853" s="225" t="s">
        <v>707</v>
      </c>
      <c r="B853" s="27">
        <v>4.33</v>
      </c>
      <c r="C853" s="29">
        <v>3</v>
      </c>
      <c r="D853" s="27">
        <v>1</v>
      </c>
      <c r="E853" s="27">
        <v>1</v>
      </c>
      <c r="F853" s="27">
        <f t="shared" si="30"/>
        <v>12.99</v>
      </c>
      <c r="G853" s="142"/>
      <c r="H853" s="216"/>
    </row>
    <row r="854" spans="1:8" ht="25.5" x14ac:dyDescent="0.2">
      <c r="A854" s="225" t="s">
        <v>707</v>
      </c>
      <c r="B854" s="27">
        <v>2.8</v>
      </c>
      <c r="C854" s="29">
        <v>3</v>
      </c>
      <c r="D854" s="27">
        <v>1</v>
      </c>
      <c r="E854" s="27">
        <v>1</v>
      </c>
      <c r="F854" s="27">
        <f t="shared" si="30"/>
        <v>8.4</v>
      </c>
      <c r="G854" s="142"/>
      <c r="H854" s="216"/>
    </row>
    <row r="855" spans="1:8" ht="25.5" x14ac:dyDescent="0.2">
      <c r="A855" s="225" t="s">
        <v>707</v>
      </c>
      <c r="B855" s="27">
        <v>3.07</v>
      </c>
      <c r="C855" s="29">
        <v>3</v>
      </c>
      <c r="D855" s="27">
        <v>1</v>
      </c>
      <c r="E855" s="27">
        <v>1</v>
      </c>
      <c r="F855" s="27">
        <f t="shared" si="30"/>
        <v>9.2100000000000009</v>
      </c>
      <c r="G855" s="142"/>
      <c r="H855" s="216"/>
    </row>
    <row r="856" spans="1:8" x14ac:dyDescent="0.2">
      <c r="A856" s="131" t="s">
        <v>704</v>
      </c>
      <c r="B856" s="27">
        <v>4.05</v>
      </c>
      <c r="C856" s="29">
        <v>3</v>
      </c>
      <c r="D856" s="27">
        <v>2</v>
      </c>
      <c r="E856" s="27">
        <v>2</v>
      </c>
      <c r="F856" s="27">
        <f t="shared" si="30"/>
        <v>48.6</v>
      </c>
      <c r="G856" s="142"/>
      <c r="H856" s="216"/>
    </row>
    <row r="857" spans="1:8" x14ac:dyDescent="0.2">
      <c r="A857" s="131" t="s">
        <v>705</v>
      </c>
      <c r="B857" s="27">
        <v>1.3</v>
      </c>
      <c r="C857" s="29">
        <v>3</v>
      </c>
      <c r="D857" s="27">
        <v>2</v>
      </c>
      <c r="E857" s="27">
        <v>1</v>
      </c>
      <c r="F857" s="27">
        <f t="shared" si="30"/>
        <v>7.8</v>
      </c>
      <c r="G857" s="142"/>
      <c r="H857" s="216"/>
    </row>
    <row r="858" spans="1:8" ht="25.5" x14ac:dyDescent="0.2">
      <c r="A858" s="225" t="s">
        <v>706</v>
      </c>
      <c r="B858" s="27">
        <v>6</v>
      </c>
      <c r="C858" s="29">
        <v>3</v>
      </c>
      <c r="D858" s="27">
        <v>1</v>
      </c>
      <c r="E858" s="27">
        <v>1</v>
      </c>
      <c r="F858" s="27">
        <f t="shared" si="30"/>
        <v>18</v>
      </c>
      <c r="G858" s="142"/>
      <c r="H858" s="216"/>
    </row>
    <row r="859" spans="1:8" ht="25.5" x14ac:dyDescent="0.2">
      <c r="A859" s="225" t="s">
        <v>706</v>
      </c>
      <c r="B859" s="27">
        <v>4.33</v>
      </c>
      <c r="C859" s="29">
        <v>3</v>
      </c>
      <c r="D859" s="27">
        <v>1</v>
      </c>
      <c r="E859" s="27">
        <v>1</v>
      </c>
      <c r="F859" s="27">
        <f t="shared" si="30"/>
        <v>12.99</v>
      </c>
      <c r="G859" s="142"/>
      <c r="H859" s="216"/>
    </row>
    <row r="860" spans="1:8" ht="25.5" x14ac:dyDescent="0.2">
      <c r="A860" s="225" t="s">
        <v>706</v>
      </c>
      <c r="B860" s="27">
        <v>2.8</v>
      </c>
      <c r="C860" s="29">
        <v>3</v>
      </c>
      <c r="D860" s="27">
        <v>1</v>
      </c>
      <c r="E860" s="27">
        <v>1</v>
      </c>
      <c r="F860" s="27">
        <f t="shared" si="30"/>
        <v>8.4</v>
      </c>
      <c r="G860" s="142"/>
      <c r="H860" s="216"/>
    </row>
    <row r="861" spans="1:8" ht="25.5" x14ac:dyDescent="0.2">
      <c r="A861" s="225" t="s">
        <v>706</v>
      </c>
      <c r="B861" s="27">
        <v>3.07</v>
      </c>
      <c r="C861" s="29">
        <v>3</v>
      </c>
      <c r="D861" s="27">
        <v>1</v>
      </c>
      <c r="E861" s="27">
        <v>1</v>
      </c>
      <c r="F861" s="27">
        <f t="shared" si="30"/>
        <v>9.2100000000000009</v>
      </c>
      <c r="G861" s="142"/>
      <c r="H861" s="216"/>
    </row>
    <row r="862" spans="1:8" ht="25.5" x14ac:dyDescent="0.2">
      <c r="A862" s="225" t="s">
        <v>708</v>
      </c>
      <c r="B862" s="27">
        <v>4.0999999999999996</v>
      </c>
      <c r="C862" s="29">
        <v>3</v>
      </c>
      <c r="D862" s="27">
        <v>2</v>
      </c>
      <c r="E862" s="27">
        <v>2</v>
      </c>
      <c r="F862" s="27">
        <f t="shared" si="30"/>
        <v>49.2</v>
      </c>
      <c r="G862" s="142"/>
      <c r="H862" s="216"/>
    </row>
    <row r="863" spans="1:8" ht="25.5" x14ac:dyDescent="0.2">
      <c r="A863" s="225" t="s">
        <v>708</v>
      </c>
      <c r="B863" s="27">
        <v>4.55</v>
      </c>
      <c r="C863" s="29">
        <v>1.5</v>
      </c>
      <c r="D863" s="27">
        <v>2</v>
      </c>
      <c r="E863" s="27">
        <v>2</v>
      </c>
      <c r="F863" s="27">
        <f t="shared" si="30"/>
        <v>27.3</v>
      </c>
      <c r="G863" s="142"/>
      <c r="H863" s="216"/>
    </row>
    <row r="864" spans="1:8" x14ac:dyDescent="0.2">
      <c r="A864" s="225" t="s">
        <v>709</v>
      </c>
      <c r="B864" s="27">
        <v>7</v>
      </c>
      <c r="C864" s="29">
        <v>3.6</v>
      </c>
      <c r="D864" s="27">
        <v>1</v>
      </c>
      <c r="E864" s="27">
        <v>2</v>
      </c>
      <c r="F864" s="27">
        <f t="shared" si="30"/>
        <v>50.4</v>
      </c>
      <c r="G864" s="142"/>
      <c r="H864" s="216"/>
    </row>
    <row r="865" spans="1:8" x14ac:dyDescent="0.2">
      <c r="A865" s="225" t="s">
        <v>709</v>
      </c>
      <c r="B865" s="27">
        <v>20.5</v>
      </c>
      <c r="C865" s="29">
        <v>1.5</v>
      </c>
      <c r="D865" s="27">
        <v>1</v>
      </c>
      <c r="E865" s="27">
        <v>1</v>
      </c>
      <c r="F865" s="27">
        <f t="shared" si="30"/>
        <v>30.75</v>
      </c>
      <c r="G865" s="142"/>
      <c r="H865" s="216"/>
    </row>
    <row r="866" spans="1:8" x14ac:dyDescent="0.2">
      <c r="A866" s="131"/>
      <c r="B866" s="19"/>
      <c r="C866" s="473" t="s">
        <v>711</v>
      </c>
      <c r="D866" s="474"/>
      <c r="E866" s="27"/>
      <c r="F866" s="27">
        <f>SUM(F840:F865)</f>
        <v>1809.85</v>
      </c>
      <c r="G866" s="142"/>
      <c r="H866" s="216"/>
    </row>
    <row r="867" spans="1:8" x14ac:dyDescent="0.2">
      <c r="A867" s="225"/>
      <c r="B867" s="27"/>
      <c r="C867" s="29" t="s">
        <v>712</v>
      </c>
      <c r="D867" s="27"/>
      <c r="E867" s="27"/>
      <c r="F867" s="16"/>
      <c r="G867" s="142"/>
      <c r="H867" s="216"/>
    </row>
    <row r="868" spans="1:8" x14ac:dyDescent="0.2">
      <c r="A868" s="225" t="s">
        <v>719</v>
      </c>
      <c r="B868" s="27">
        <v>0.7</v>
      </c>
      <c r="C868" s="29">
        <v>2.1</v>
      </c>
      <c r="D868" s="27">
        <v>1</v>
      </c>
      <c r="E868" s="27">
        <v>2</v>
      </c>
      <c r="F868" s="27">
        <f t="shared" ref="F868:F876" si="31">ROUND(B868*C868*D868*E868,2)</f>
        <v>2.94</v>
      </c>
      <c r="G868" s="142"/>
      <c r="H868" s="216"/>
    </row>
    <row r="869" spans="1:8" ht="25.5" x14ac:dyDescent="0.2">
      <c r="A869" s="225" t="s">
        <v>718</v>
      </c>
      <c r="B869" s="27">
        <v>0.8</v>
      </c>
      <c r="C869" s="29">
        <v>2.1</v>
      </c>
      <c r="D869" s="27">
        <v>2</v>
      </c>
      <c r="E869" s="27">
        <v>2</v>
      </c>
      <c r="F869" s="27">
        <f t="shared" si="31"/>
        <v>6.72</v>
      </c>
      <c r="G869" s="142"/>
      <c r="H869" s="216"/>
    </row>
    <row r="870" spans="1:8" x14ac:dyDescent="0.2">
      <c r="A870" s="225" t="s">
        <v>713</v>
      </c>
      <c r="B870" s="27">
        <v>0.9</v>
      </c>
      <c r="C870" s="29">
        <v>2.1</v>
      </c>
      <c r="D870" s="27">
        <v>4</v>
      </c>
      <c r="E870" s="27">
        <v>1</v>
      </c>
      <c r="F870" s="27">
        <f t="shared" si="31"/>
        <v>7.56</v>
      </c>
      <c r="G870" s="142"/>
      <c r="H870" s="216"/>
    </row>
    <row r="871" spans="1:8" x14ac:dyDescent="0.2">
      <c r="A871" s="225" t="s">
        <v>714</v>
      </c>
      <c r="B871" s="27">
        <v>4</v>
      </c>
      <c r="C871" s="29">
        <v>2.1</v>
      </c>
      <c r="D871" s="29">
        <v>2</v>
      </c>
      <c r="E871" s="27">
        <v>2</v>
      </c>
      <c r="F871" s="27">
        <f t="shared" si="31"/>
        <v>33.6</v>
      </c>
      <c r="G871" s="142"/>
      <c r="H871" s="216"/>
    </row>
    <row r="872" spans="1:8" x14ac:dyDescent="0.2">
      <c r="A872" s="225" t="s">
        <v>715</v>
      </c>
      <c r="B872" s="27">
        <v>3</v>
      </c>
      <c r="C872" s="29">
        <v>2.5</v>
      </c>
      <c r="D872" s="27">
        <v>1</v>
      </c>
      <c r="E872" s="27">
        <v>2</v>
      </c>
      <c r="F872" s="27">
        <f t="shared" si="31"/>
        <v>15</v>
      </c>
      <c r="G872" s="142"/>
      <c r="H872" s="216"/>
    </row>
    <row r="873" spans="1:8" x14ac:dyDescent="0.2">
      <c r="A873" s="225" t="s">
        <v>714</v>
      </c>
      <c r="B873" s="27">
        <v>4.3</v>
      </c>
      <c r="C873" s="29">
        <v>1</v>
      </c>
      <c r="D873" s="27">
        <v>2</v>
      </c>
      <c r="E873" s="27">
        <v>2</v>
      </c>
      <c r="F873" s="27">
        <f t="shared" si="31"/>
        <v>17.2</v>
      </c>
      <c r="G873" s="142"/>
      <c r="H873" s="216"/>
    </row>
    <row r="874" spans="1:8" x14ac:dyDescent="0.2">
      <c r="A874" s="225" t="s">
        <v>714</v>
      </c>
      <c r="B874" s="27">
        <v>3.3</v>
      </c>
      <c r="C874" s="29">
        <v>0.65</v>
      </c>
      <c r="D874" s="27">
        <v>2</v>
      </c>
      <c r="E874" s="27">
        <v>1</v>
      </c>
      <c r="F874" s="27">
        <f t="shared" si="31"/>
        <v>4.29</v>
      </c>
      <c r="G874" s="142"/>
      <c r="H874" s="216"/>
    </row>
    <row r="875" spans="1:8" x14ac:dyDescent="0.2">
      <c r="A875" s="225" t="s">
        <v>714</v>
      </c>
      <c r="B875" s="27">
        <v>1.95</v>
      </c>
      <c r="C875" s="29">
        <v>0.65</v>
      </c>
      <c r="D875" s="27">
        <v>2</v>
      </c>
      <c r="E875" s="27">
        <v>1</v>
      </c>
      <c r="F875" s="27">
        <f t="shared" si="31"/>
        <v>2.54</v>
      </c>
      <c r="G875" s="142"/>
      <c r="H875" s="216"/>
    </row>
    <row r="876" spans="1:8" x14ac:dyDescent="0.2">
      <c r="A876" s="225" t="s">
        <v>714</v>
      </c>
      <c r="B876" s="27">
        <v>1</v>
      </c>
      <c r="C876" s="29">
        <v>0.65</v>
      </c>
      <c r="D876" s="27">
        <v>1</v>
      </c>
      <c r="E876" s="27">
        <v>1</v>
      </c>
      <c r="F876" s="27">
        <f t="shared" si="31"/>
        <v>0.65</v>
      </c>
      <c r="G876" s="142"/>
      <c r="H876" s="216"/>
    </row>
    <row r="877" spans="1:8" x14ac:dyDescent="0.2">
      <c r="A877" s="224"/>
      <c r="B877" s="27"/>
      <c r="C877" s="473" t="s">
        <v>711</v>
      </c>
      <c r="D877" s="474"/>
      <c r="E877" s="27"/>
      <c r="F877" s="27">
        <f>SUM(F867:F876)</f>
        <v>90.500000000000014</v>
      </c>
      <c r="G877" s="142"/>
      <c r="H877" s="216"/>
    </row>
    <row r="878" spans="1:8" x14ac:dyDescent="0.2">
      <c r="A878" s="131"/>
      <c r="B878" s="19"/>
      <c r="C878" s="110" t="s">
        <v>800</v>
      </c>
      <c r="D878" s="111"/>
      <c r="E878" s="13"/>
      <c r="F878" s="16"/>
      <c r="G878" s="142"/>
      <c r="H878" s="216"/>
    </row>
    <row r="879" spans="1:8" x14ac:dyDescent="0.2">
      <c r="A879" s="131" t="s">
        <v>698</v>
      </c>
      <c r="B879" s="27">
        <v>40</v>
      </c>
      <c r="C879" s="29">
        <v>2</v>
      </c>
      <c r="D879" s="27">
        <v>2</v>
      </c>
      <c r="E879" s="27">
        <v>2</v>
      </c>
      <c r="F879" s="27">
        <f t="shared" ref="F879:F881" si="32">ROUND(B879*C879*D879*E879,2)</f>
        <v>320</v>
      </c>
      <c r="G879" s="142"/>
      <c r="H879" s="216"/>
    </row>
    <row r="880" spans="1:8" ht="25.5" x14ac:dyDescent="0.2">
      <c r="A880" s="225" t="s">
        <v>700</v>
      </c>
      <c r="B880" s="27">
        <v>32</v>
      </c>
      <c r="C880" s="29">
        <v>2</v>
      </c>
      <c r="D880" s="27">
        <v>1</v>
      </c>
      <c r="E880" s="27">
        <v>2</v>
      </c>
      <c r="F880" s="27">
        <f t="shared" si="32"/>
        <v>128</v>
      </c>
      <c r="G880" s="142"/>
      <c r="H880" s="216"/>
    </row>
    <row r="881" spans="1:8" ht="25.5" x14ac:dyDescent="0.2">
      <c r="A881" s="225" t="s">
        <v>701</v>
      </c>
      <c r="B881" s="27">
        <v>35.299999999999997</v>
      </c>
      <c r="C881" s="29">
        <v>2</v>
      </c>
      <c r="D881" s="27">
        <v>1</v>
      </c>
      <c r="E881" s="27">
        <v>2</v>
      </c>
      <c r="F881" s="27">
        <f t="shared" si="32"/>
        <v>141.19999999999999</v>
      </c>
      <c r="G881" s="142"/>
      <c r="H881" s="216"/>
    </row>
    <row r="882" spans="1:8" x14ac:dyDescent="0.2">
      <c r="A882" s="131"/>
      <c r="B882" s="8"/>
      <c r="C882" s="473" t="s">
        <v>711</v>
      </c>
      <c r="D882" s="474"/>
      <c r="E882" s="27"/>
      <c r="F882" s="27">
        <f>SUM(F879:F881)</f>
        <v>589.20000000000005</v>
      </c>
      <c r="G882" s="142"/>
      <c r="H882" s="216"/>
    </row>
    <row r="883" spans="1:8" x14ac:dyDescent="0.2">
      <c r="A883" s="131"/>
      <c r="B883" s="8"/>
      <c r="C883" s="110" t="s">
        <v>720</v>
      </c>
      <c r="D883" s="111">
        <f>F866-F877+F882</f>
        <v>2308.5500000000002</v>
      </c>
      <c r="E883" s="13"/>
      <c r="F883" s="141"/>
      <c r="G883" s="142"/>
      <c r="H883" s="216"/>
    </row>
    <row r="884" spans="1:8" ht="38.25" x14ac:dyDescent="0.2">
      <c r="A884" s="131" t="s">
        <v>756</v>
      </c>
      <c r="B884" s="8" t="s">
        <v>751</v>
      </c>
      <c r="C884" s="9" t="s">
        <v>752</v>
      </c>
      <c r="D884" s="8" t="s">
        <v>24</v>
      </c>
      <c r="E884" s="13">
        <v>2308.5500000000002</v>
      </c>
      <c r="F884" s="438"/>
      <c r="G884" s="439"/>
      <c r="H884" s="440"/>
    </row>
    <row r="885" spans="1:8" x14ac:dyDescent="0.2">
      <c r="A885" s="131" t="s">
        <v>168</v>
      </c>
      <c r="B885" s="8" t="s">
        <v>169</v>
      </c>
      <c r="C885" s="10" t="s">
        <v>171</v>
      </c>
      <c r="D885" s="14" t="s">
        <v>699</v>
      </c>
      <c r="E885" s="14" t="s">
        <v>214</v>
      </c>
      <c r="F885" s="14" t="s">
        <v>173</v>
      </c>
      <c r="G885" s="142"/>
      <c r="H885" s="216"/>
    </row>
    <row r="886" spans="1:8" x14ac:dyDescent="0.2">
      <c r="A886" s="131" t="s">
        <v>698</v>
      </c>
      <c r="B886" s="27">
        <v>40</v>
      </c>
      <c r="C886" s="29">
        <v>6</v>
      </c>
      <c r="D886" s="27">
        <v>2</v>
      </c>
      <c r="E886" s="27">
        <v>2</v>
      </c>
      <c r="F886" s="27">
        <f>ROUND(B886*C886*D886*E886,2)</f>
        <v>960</v>
      </c>
      <c r="G886" s="142"/>
      <c r="H886" s="216"/>
    </row>
    <row r="887" spans="1:8" ht="25.5" x14ac:dyDescent="0.2">
      <c r="A887" s="225" t="s">
        <v>700</v>
      </c>
      <c r="B887" s="27">
        <v>32</v>
      </c>
      <c r="C887" s="29">
        <v>2</v>
      </c>
      <c r="D887" s="27">
        <v>1</v>
      </c>
      <c r="E887" s="27">
        <v>2</v>
      </c>
      <c r="F887" s="27">
        <f>ROUND(B887*C887*D887*E887,2)</f>
        <v>128</v>
      </c>
      <c r="G887" s="142"/>
      <c r="H887" s="216"/>
    </row>
    <row r="888" spans="1:8" ht="25.5" x14ac:dyDescent="0.2">
      <c r="A888" s="225" t="s">
        <v>701</v>
      </c>
      <c r="B888" s="27">
        <v>35.299999999999997</v>
      </c>
      <c r="C888" s="29">
        <v>2</v>
      </c>
      <c r="D888" s="27">
        <v>1</v>
      </c>
      <c r="E888" s="27">
        <v>2</v>
      </c>
      <c r="F888" s="27">
        <f>ROUND(B888*C888*D888*E888,2)</f>
        <v>141.19999999999999</v>
      </c>
      <c r="G888" s="142"/>
      <c r="H888" s="216"/>
    </row>
    <row r="889" spans="1:8" x14ac:dyDescent="0.2">
      <c r="A889" s="131" t="s">
        <v>536</v>
      </c>
      <c r="B889" s="27">
        <v>3</v>
      </c>
      <c r="C889" s="29">
        <v>3</v>
      </c>
      <c r="D889" s="27">
        <v>2</v>
      </c>
      <c r="E889" s="27">
        <v>1</v>
      </c>
      <c r="F889" s="27">
        <f t="shared" ref="F889:F911" si="33">ROUND(B889*C889*D889*E889,2)</f>
        <v>18</v>
      </c>
      <c r="G889" s="142"/>
      <c r="H889" s="216"/>
    </row>
    <row r="890" spans="1:8" x14ac:dyDescent="0.2">
      <c r="A890" s="131" t="s">
        <v>536</v>
      </c>
      <c r="B890" s="27">
        <v>4.3</v>
      </c>
      <c r="C890" s="29">
        <v>3</v>
      </c>
      <c r="D890" s="27">
        <v>2</v>
      </c>
      <c r="E890" s="27">
        <v>1</v>
      </c>
      <c r="F890" s="27">
        <f t="shared" si="33"/>
        <v>25.8</v>
      </c>
      <c r="G890" s="142"/>
      <c r="H890" s="216"/>
    </row>
    <row r="891" spans="1:8" x14ac:dyDescent="0.2">
      <c r="A891" s="131" t="s">
        <v>535</v>
      </c>
      <c r="B891" s="27">
        <v>3.55</v>
      </c>
      <c r="C891" s="29">
        <v>3</v>
      </c>
      <c r="D891" s="27">
        <v>2</v>
      </c>
      <c r="E891" s="27">
        <v>2</v>
      </c>
      <c r="F891" s="27">
        <f t="shared" si="33"/>
        <v>42.6</v>
      </c>
      <c r="G891" s="142"/>
      <c r="H891" s="216"/>
    </row>
    <row r="892" spans="1:8" x14ac:dyDescent="0.2">
      <c r="A892" s="131" t="s">
        <v>535</v>
      </c>
      <c r="B892" s="27">
        <v>3</v>
      </c>
      <c r="C892" s="29">
        <v>3</v>
      </c>
      <c r="D892" s="27">
        <v>1</v>
      </c>
      <c r="E892" s="27">
        <v>2</v>
      </c>
      <c r="F892" s="27">
        <f t="shared" si="33"/>
        <v>18</v>
      </c>
      <c r="G892" s="142"/>
      <c r="H892" s="216"/>
    </row>
    <row r="893" spans="1:8" x14ac:dyDescent="0.2">
      <c r="A893" s="131" t="s">
        <v>702</v>
      </c>
      <c r="B893" s="27">
        <v>3</v>
      </c>
      <c r="C893" s="29">
        <v>3</v>
      </c>
      <c r="D893" s="27">
        <v>2</v>
      </c>
      <c r="E893" s="27">
        <v>1</v>
      </c>
      <c r="F893" s="27">
        <f t="shared" si="33"/>
        <v>18</v>
      </c>
      <c r="G893" s="142"/>
      <c r="H893" s="216"/>
    </row>
    <row r="894" spans="1:8" x14ac:dyDescent="0.2">
      <c r="A894" s="131" t="s">
        <v>702</v>
      </c>
      <c r="B894" s="27">
        <v>4.3</v>
      </c>
      <c r="C894" s="29">
        <v>3</v>
      </c>
      <c r="D894" s="27">
        <v>2</v>
      </c>
      <c r="E894" s="27">
        <v>1</v>
      </c>
      <c r="F894" s="27">
        <f t="shared" si="33"/>
        <v>25.8</v>
      </c>
      <c r="G894" s="142"/>
      <c r="H894" s="216"/>
    </row>
    <row r="895" spans="1:8" x14ac:dyDescent="0.2">
      <c r="A895" s="131" t="s">
        <v>533</v>
      </c>
      <c r="B895" s="27">
        <v>3.3</v>
      </c>
      <c r="C895" s="29">
        <v>3</v>
      </c>
      <c r="D895" s="27">
        <v>2</v>
      </c>
      <c r="E895" s="27">
        <v>2</v>
      </c>
      <c r="F895" s="27">
        <f t="shared" si="33"/>
        <v>39.6</v>
      </c>
      <c r="G895" s="142"/>
      <c r="H895" s="216"/>
    </row>
    <row r="896" spans="1:8" x14ac:dyDescent="0.2">
      <c r="A896" s="131" t="s">
        <v>533</v>
      </c>
      <c r="B896" s="27">
        <v>3</v>
      </c>
      <c r="C896" s="29">
        <v>3</v>
      </c>
      <c r="D896" s="27">
        <v>1</v>
      </c>
      <c r="E896" s="27">
        <v>2</v>
      </c>
      <c r="F896" s="27">
        <f t="shared" si="33"/>
        <v>18</v>
      </c>
      <c r="G896" s="142"/>
      <c r="H896" s="216"/>
    </row>
    <row r="897" spans="1:8" ht="25.5" x14ac:dyDescent="0.2">
      <c r="A897" s="225" t="s">
        <v>703</v>
      </c>
      <c r="B897" s="27">
        <v>5.3</v>
      </c>
      <c r="C897" s="29">
        <v>3</v>
      </c>
      <c r="D897" s="27">
        <v>2</v>
      </c>
      <c r="E897" s="27">
        <v>2</v>
      </c>
      <c r="F897" s="27">
        <f t="shared" si="33"/>
        <v>63.6</v>
      </c>
      <c r="G897" s="142"/>
      <c r="H897" s="216"/>
    </row>
    <row r="898" spans="1:8" ht="25.5" x14ac:dyDescent="0.2">
      <c r="A898" s="225" t="s">
        <v>707</v>
      </c>
      <c r="B898" s="27">
        <v>6</v>
      </c>
      <c r="C898" s="29">
        <v>3</v>
      </c>
      <c r="D898" s="27">
        <v>1</v>
      </c>
      <c r="E898" s="27">
        <v>1</v>
      </c>
      <c r="F898" s="27">
        <f t="shared" si="33"/>
        <v>18</v>
      </c>
      <c r="G898" s="142"/>
      <c r="H898" s="216"/>
    </row>
    <row r="899" spans="1:8" ht="25.5" x14ac:dyDescent="0.2">
      <c r="A899" s="225" t="s">
        <v>707</v>
      </c>
      <c r="B899" s="27">
        <v>4.33</v>
      </c>
      <c r="C899" s="29">
        <v>3</v>
      </c>
      <c r="D899" s="27">
        <v>1</v>
      </c>
      <c r="E899" s="27">
        <v>1</v>
      </c>
      <c r="F899" s="27">
        <f t="shared" si="33"/>
        <v>12.99</v>
      </c>
      <c r="G899" s="142"/>
      <c r="H899" s="216"/>
    </row>
    <row r="900" spans="1:8" ht="25.5" x14ac:dyDescent="0.2">
      <c r="A900" s="225" t="s">
        <v>707</v>
      </c>
      <c r="B900" s="27">
        <v>2.8</v>
      </c>
      <c r="C900" s="29">
        <v>3</v>
      </c>
      <c r="D900" s="27">
        <v>1</v>
      </c>
      <c r="E900" s="27">
        <v>1</v>
      </c>
      <c r="F900" s="27">
        <f t="shared" si="33"/>
        <v>8.4</v>
      </c>
      <c r="G900" s="142"/>
      <c r="H900" s="216"/>
    </row>
    <row r="901" spans="1:8" ht="25.5" x14ac:dyDescent="0.2">
      <c r="A901" s="225" t="s">
        <v>707</v>
      </c>
      <c r="B901" s="27">
        <v>3.07</v>
      </c>
      <c r="C901" s="29">
        <v>3</v>
      </c>
      <c r="D901" s="27">
        <v>1</v>
      </c>
      <c r="E901" s="27">
        <v>1</v>
      </c>
      <c r="F901" s="27">
        <f t="shared" si="33"/>
        <v>9.2100000000000009</v>
      </c>
      <c r="G901" s="142"/>
      <c r="H901" s="216"/>
    </row>
    <row r="902" spans="1:8" x14ac:dyDescent="0.2">
      <c r="A902" s="131" t="s">
        <v>704</v>
      </c>
      <c r="B902" s="27">
        <v>4.05</v>
      </c>
      <c r="C902" s="29">
        <v>3</v>
      </c>
      <c r="D902" s="27">
        <v>2</v>
      </c>
      <c r="E902" s="27">
        <v>2</v>
      </c>
      <c r="F902" s="27">
        <f t="shared" si="33"/>
        <v>48.6</v>
      </c>
      <c r="G902" s="142"/>
      <c r="H902" s="216"/>
    </row>
    <row r="903" spans="1:8" x14ac:dyDescent="0.2">
      <c r="A903" s="131" t="s">
        <v>705</v>
      </c>
      <c r="B903" s="27">
        <v>1.3</v>
      </c>
      <c r="C903" s="29">
        <v>3</v>
      </c>
      <c r="D903" s="27">
        <v>2</v>
      </c>
      <c r="E903" s="27">
        <v>1</v>
      </c>
      <c r="F903" s="27">
        <f t="shared" si="33"/>
        <v>7.8</v>
      </c>
      <c r="G903" s="142"/>
      <c r="H903" s="216"/>
    </row>
    <row r="904" spans="1:8" ht="25.5" x14ac:dyDescent="0.2">
      <c r="A904" s="225" t="s">
        <v>706</v>
      </c>
      <c r="B904" s="27">
        <v>6</v>
      </c>
      <c r="C904" s="29">
        <v>3</v>
      </c>
      <c r="D904" s="27">
        <v>1</v>
      </c>
      <c r="E904" s="27">
        <v>1</v>
      </c>
      <c r="F904" s="27">
        <f t="shared" si="33"/>
        <v>18</v>
      </c>
      <c r="G904" s="142"/>
      <c r="H904" s="216"/>
    </row>
    <row r="905" spans="1:8" ht="25.5" x14ac:dyDescent="0.2">
      <c r="A905" s="225" t="s">
        <v>706</v>
      </c>
      <c r="B905" s="27">
        <v>4.33</v>
      </c>
      <c r="C905" s="29">
        <v>3</v>
      </c>
      <c r="D905" s="27">
        <v>1</v>
      </c>
      <c r="E905" s="27">
        <v>1</v>
      </c>
      <c r="F905" s="27">
        <f t="shared" si="33"/>
        <v>12.99</v>
      </c>
      <c r="G905" s="142"/>
      <c r="H905" s="216"/>
    </row>
    <row r="906" spans="1:8" ht="25.5" x14ac:dyDescent="0.2">
      <c r="A906" s="225" t="s">
        <v>706</v>
      </c>
      <c r="B906" s="27">
        <v>2.8</v>
      </c>
      <c r="C906" s="29">
        <v>3</v>
      </c>
      <c r="D906" s="27">
        <v>1</v>
      </c>
      <c r="E906" s="27">
        <v>1</v>
      </c>
      <c r="F906" s="27">
        <f t="shared" si="33"/>
        <v>8.4</v>
      </c>
      <c r="G906" s="142"/>
      <c r="H906" s="216"/>
    </row>
    <row r="907" spans="1:8" ht="25.5" x14ac:dyDescent="0.2">
      <c r="A907" s="225" t="s">
        <v>706</v>
      </c>
      <c r="B907" s="27">
        <v>3.07</v>
      </c>
      <c r="C907" s="29">
        <v>3</v>
      </c>
      <c r="D907" s="27">
        <v>1</v>
      </c>
      <c r="E907" s="27">
        <v>1</v>
      </c>
      <c r="F907" s="27">
        <f t="shared" si="33"/>
        <v>9.2100000000000009</v>
      </c>
      <c r="G907" s="142"/>
      <c r="H907" s="216"/>
    </row>
    <row r="908" spans="1:8" ht="25.5" x14ac:dyDescent="0.2">
      <c r="A908" s="225" t="s">
        <v>708</v>
      </c>
      <c r="B908" s="27">
        <v>4.0999999999999996</v>
      </c>
      <c r="C908" s="29">
        <v>3</v>
      </c>
      <c r="D908" s="27">
        <v>2</v>
      </c>
      <c r="E908" s="27">
        <v>2</v>
      </c>
      <c r="F908" s="27">
        <f t="shared" si="33"/>
        <v>49.2</v>
      </c>
      <c r="G908" s="142"/>
      <c r="H908" s="216"/>
    </row>
    <row r="909" spans="1:8" ht="25.5" x14ac:dyDescent="0.2">
      <c r="A909" s="225" t="s">
        <v>708</v>
      </c>
      <c r="B909" s="27">
        <v>4.55</v>
      </c>
      <c r="C909" s="29">
        <v>1.5</v>
      </c>
      <c r="D909" s="27">
        <v>2</v>
      </c>
      <c r="E909" s="27">
        <v>2</v>
      </c>
      <c r="F909" s="27">
        <f t="shared" si="33"/>
        <v>27.3</v>
      </c>
      <c r="G909" s="142"/>
      <c r="H909" s="216"/>
    </row>
    <row r="910" spans="1:8" x14ac:dyDescent="0.2">
      <c r="A910" s="225" t="s">
        <v>709</v>
      </c>
      <c r="B910" s="27">
        <v>7</v>
      </c>
      <c r="C910" s="29">
        <v>3.6</v>
      </c>
      <c r="D910" s="27">
        <v>1</v>
      </c>
      <c r="E910" s="27">
        <v>2</v>
      </c>
      <c r="F910" s="27">
        <f t="shared" si="33"/>
        <v>50.4</v>
      </c>
      <c r="G910" s="142"/>
      <c r="H910" s="216"/>
    </row>
    <row r="911" spans="1:8" x14ac:dyDescent="0.2">
      <c r="A911" s="225" t="s">
        <v>709</v>
      </c>
      <c r="B911" s="27">
        <v>20.5</v>
      </c>
      <c r="C911" s="29">
        <v>1.5</v>
      </c>
      <c r="D911" s="27">
        <v>1</v>
      </c>
      <c r="E911" s="27">
        <v>1</v>
      </c>
      <c r="F911" s="27">
        <f t="shared" si="33"/>
        <v>30.75</v>
      </c>
      <c r="G911" s="142"/>
      <c r="H911" s="216"/>
    </row>
    <row r="912" spans="1:8" x14ac:dyDescent="0.2">
      <c r="A912" s="131"/>
      <c r="B912" s="19"/>
      <c r="C912" s="473" t="s">
        <v>711</v>
      </c>
      <c r="D912" s="474"/>
      <c r="E912" s="27"/>
      <c r="F912" s="27">
        <f>SUM(F886:F911)</f>
        <v>1809.85</v>
      </c>
      <c r="G912" s="142"/>
      <c r="H912" s="216"/>
    </row>
    <row r="913" spans="1:8" x14ac:dyDescent="0.2">
      <c r="A913" s="225"/>
      <c r="B913" s="27"/>
      <c r="C913" s="29" t="s">
        <v>712</v>
      </c>
      <c r="D913" s="27"/>
      <c r="E913" s="27"/>
      <c r="F913" s="16"/>
      <c r="G913" s="142"/>
      <c r="H913" s="216"/>
    </row>
    <row r="914" spans="1:8" x14ac:dyDescent="0.2">
      <c r="A914" s="225" t="s">
        <v>719</v>
      </c>
      <c r="B914" s="27">
        <v>0.7</v>
      </c>
      <c r="C914" s="29">
        <v>2.1</v>
      </c>
      <c r="D914" s="27">
        <v>1</v>
      </c>
      <c r="E914" s="27">
        <v>2</v>
      </c>
      <c r="F914" s="27">
        <f t="shared" ref="F914:F922" si="34">ROUND(B914*C914*D914*E914,2)</f>
        <v>2.94</v>
      </c>
      <c r="G914" s="142"/>
      <c r="H914" s="216"/>
    </row>
    <row r="915" spans="1:8" ht="25.5" x14ac:dyDescent="0.2">
      <c r="A915" s="225" t="s">
        <v>718</v>
      </c>
      <c r="B915" s="27">
        <v>0.8</v>
      </c>
      <c r="C915" s="29">
        <v>2.1</v>
      </c>
      <c r="D915" s="27">
        <v>2</v>
      </c>
      <c r="E915" s="27">
        <v>2</v>
      </c>
      <c r="F915" s="27">
        <f t="shared" si="34"/>
        <v>6.72</v>
      </c>
      <c r="G915" s="142"/>
      <c r="H915" s="216"/>
    </row>
    <row r="916" spans="1:8" x14ac:dyDescent="0.2">
      <c r="A916" s="225" t="s">
        <v>713</v>
      </c>
      <c r="B916" s="27">
        <v>0.9</v>
      </c>
      <c r="C916" s="29">
        <v>2.1</v>
      </c>
      <c r="D916" s="27">
        <v>4</v>
      </c>
      <c r="E916" s="27">
        <v>1</v>
      </c>
      <c r="F916" s="27">
        <f t="shared" si="34"/>
        <v>7.56</v>
      </c>
      <c r="G916" s="142"/>
      <c r="H916" s="216"/>
    </row>
    <row r="917" spans="1:8" x14ac:dyDescent="0.2">
      <c r="A917" s="225" t="s">
        <v>714</v>
      </c>
      <c r="B917" s="27">
        <v>4</v>
      </c>
      <c r="C917" s="29">
        <v>2.1</v>
      </c>
      <c r="D917" s="29">
        <v>2</v>
      </c>
      <c r="E917" s="27">
        <v>2</v>
      </c>
      <c r="F917" s="27">
        <f t="shared" si="34"/>
        <v>33.6</v>
      </c>
      <c r="G917" s="142"/>
      <c r="H917" s="216"/>
    </row>
    <row r="918" spans="1:8" x14ac:dyDescent="0.2">
      <c r="A918" s="225" t="s">
        <v>715</v>
      </c>
      <c r="B918" s="27">
        <v>3</v>
      </c>
      <c r="C918" s="29">
        <v>2.5</v>
      </c>
      <c r="D918" s="27">
        <v>1</v>
      </c>
      <c r="E918" s="27">
        <v>2</v>
      </c>
      <c r="F918" s="27">
        <f t="shared" si="34"/>
        <v>15</v>
      </c>
      <c r="G918" s="142"/>
      <c r="H918" s="216"/>
    </row>
    <row r="919" spans="1:8" x14ac:dyDescent="0.2">
      <c r="A919" s="225" t="s">
        <v>714</v>
      </c>
      <c r="B919" s="27">
        <v>4.3</v>
      </c>
      <c r="C919" s="29">
        <v>1</v>
      </c>
      <c r="D919" s="27">
        <v>2</v>
      </c>
      <c r="E919" s="27">
        <v>2</v>
      </c>
      <c r="F919" s="27">
        <f t="shared" si="34"/>
        <v>17.2</v>
      </c>
      <c r="G919" s="142"/>
      <c r="H919" s="216"/>
    </row>
    <row r="920" spans="1:8" x14ac:dyDescent="0.2">
      <c r="A920" s="225" t="s">
        <v>714</v>
      </c>
      <c r="B920" s="27">
        <v>3.3</v>
      </c>
      <c r="C920" s="29">
        <v>0.65</v>
      </c>
      <c r="D920" s="27">
        <v>2</v>
      </c>
      <c r="E920" s="27">
        <v>1</v>
      </c>
      <c r="F920" s="27">
        <f t="shared" si="34"/>
        <v>4.29</v>
      </c>
      <c r="G920" s="142"/>
      <c r="H920" s="216"/>
    </row>
    <row r="921" spans="1:8" x14ac:dyDescent="0.2">
      <c r="A921" s="225" t="s">
        <v>714</v>
      </c>
      <c r="B921" s="27">
        <v>1.95</v>
      </c>
      <c r="C921" s="29">
        <v>0.65</v>
      </c>
      <c r="D921" s="27">
        <v>2</v>
      </c>
      <c r="E921" s="27">
        <v>1</v>
      </c>
      <c r="F921" s="27">
        <f t="shared" si="34"/>
        <v>2.54</v>
      </c>
      <c r="G921" s="142"/>
      <c r="H921" s="216"/>
    </row>
    <row r="922" spans="1:8" x14ac:dyDescent="0.2">
      <c r="A922" s="225" t="s">
        <v>714</v>
      </c>
      <c r="B922" s="27">
        <v>1</v>
      </c>
      <c r="C922" s="29">
        <v>0.65</v>
      </c>
      <c r="D922" s="27">
        <v>1</v>
      </c>
      <c r="E922" s="27">
        <v>1</v>
      </c>
      <c r="F922" s="27">
        <f t="shared" si="34"/>
        <v>0.65</v>
      </c>
      <c r="G922" s="142"/>
      <c r="H922" s="216"/>
    </row>
    <row r="923" spans="1:8" x14ac:dyDescent="0.2">
      <c r="A923" s="224"/>
      <c r="B923" s="27"/>
      <c r="C923" s="473" t="s">
        <v>711</v>
      </c>
      <c r="D923" s="474"/>
      <c r="E923" s="27"/>
      <c r="F923" s="27">
        <f>SUM(F913:F922)</f>
        <v>90.500000000000014</v>
      </c>
      <c r="G923" s="142"/>
      <c r="H923" s="216"/>
    </row>
    <row r="924" spans="1:8" x14ac:dyDescent="0.2">
      <c r="A924" s="131"/>
      <c r="B924" s="19"/>
      <c r="C924" s="110" t="s">
        <v>800</v>
      </c>
      <c r="D924" s="111"/>
      <c r="E924" s="13"/>
      <c r="F924" s="16"/>
      <c r="G924" s="142"/>
      <c r="H924" s="216"/>
    </row>
    <row r="925" spans="1:8" x14ac:dyDescent="0.2">
      <c r="A925" s="131" t="s">
        <v>698</v>
      </c>
      <c r="B925" s="27">
        <v>40</v>
      </c>
      <c r="C925" s="29">
        <v>2</v>
      </c>
      <c r="D925" s="27">
        <v>2</v>
      </c>
      <c r="E925" s="27">
        <v>2</v>
      </c>
      <c r="F925" s="27">
        <f t="shared" ref="F925:F927" si="35">ROUND(B925*C925*D925*E925,2)</f>
        <v>320</v>
      </c>
      <c r="G925" s="142"/>
      <c r="H925" s="216"/>
    </row>
    <row r="926" spans="1:8" ht="25.5" x14ac:dyDescent="0.2">
      <c r="A926" s="225" t="s">
        <v>700</v>
      </c>
      <c r="B926" s="27">
        <v>32</v>
      </c>
      <c r="C926" s="29">
        <v>2</v>
      </c>
      <c r="D926" s="27">
        <v>1</v>
      </c>
      <c r="E926" s="27">
        <v>2</v>
      </c>
      <c r="F926" s="27">
        <f t="shared" si="35"/>
        <v>128</v>
      </c>
      <c r="G926" s="142"/>
      <c r="H926" s="216"/>
    </row>
    <row r="927" spans="1:8" ht="25.5" x14ac:dyDescent="0.2">
      <c r="A927" s="225" t="s">
        <v>701</v>
      </c>
      <c r="B927" s="27">
        <v>35.299999999999997</v>
      </c>
      <c r="C927" s="29">
        <v>2</v>
      </c>
      <c r="D927" s="27">
        <v>1</v>
      </c>
      <c r="E927" s="27">
        <v>2</v>
      </c>
      <c r="F927" s="27">
        <f t="shared" si="35"/>
        <v>141.19999999999999</v>
      </c>
      <c r="G927" s="142"/>
      <c r="H927" s="216"/>
    </row>
    <row r="928" spans="1:8" x14ac:dyDescent="0.2">
      <c r="A928" s="131"/>
      <c r="B928" s="8"/>
      <c r="C928" s="473" t="s">
        <v>711</v>
      </c>
      <c r="D928" s="474"/>
      <c r="E928" s="27"/>
      <c r="F928" s="27">
        <f>SUM(F925:F927)</f>
        <v>589.20000000000005</v>
      </c>
      <c r="G928" s="142"/>
      <c r="H928" s="216"/>
    </row>
    <row r="929" spans="1:8" x14ac:dyDescent="0.2">
      <c r="A929" s="131"/>
      <c r="B929" s="8"/>
      <c r="C929" s="10" t="s">
        <v>720</v>
      </c>
      <c r="D929" s="27">
        <f>F912-F923+F928</f>
        <v>2308.5500000000002</v>
      </c>
      <c r="E929" s="13"/>
      <c r="F929" s="26"/>
      <c r="G929" s="142"/>
      <c r="H929" s="216"/>
    </row>
    <row r="930" spans="1:8" x14ac:dyDescent="0.2">
      <c r="A930" s="133" t="s">
        <v>753</v>
      </c>
      <c r="B930" s="127"/>
      <c r="C930" s="371" t="s">
        <v>2103</v>
      </c>
      <c r="D930" s="372"/>
      <c r="E930" s="372"/>
      <c r="F930" s="372"/>
      <c r="G930" s="372"/>
      <c r="H930" s="373"/>
    </row>
    <row r="931" spans="1:8" ht="63.75" x14ac:dyDescent="0.2">
      <c r="A931" s="1" t="s">
        <v>757</v>
      </c>
      <c r="B931" s="264" t="s">
        <v>99</v>
      </c>
      <c r="C931" s="9" t="s">
        <v>2111</v>
      </c>
      <c r="D931" s="265" t="s">
        <v>24</v>
      </c>
      <c r="E931" s="13">
        <v>116.75</v>
      </c>
      <c r="F931" s="438" t="s">
        <v>2217</v>
      </c>
      <c r="G931" s="439"/>
      <c r="H931" s="440"/>
    </row>
    <row r="932" spans="1:8" ht="63.75" x14ac:dyDescent="0.2">
      <c r="A932" s="1" t="s">
        <v>2104</v>
      </c>
      <c r="B932" s="264" t="s">
        <v>99</v>
      </c>
      <c r="C932" s="9" t="s">
        <v>2112</v>
      </c>
      <c r="D932" s="265" t="s">
        <v>46</v>
      </c>
      <c r="E932" s="13">
        <v>42.28</v>
      </c>
      <c r="F932" s="438" t="s">
        <v>2216</v>
      </c>
      <c r="G932" s="439"/>
      <c r="H932" s="440"/>
    </row>
    <row r="933" spans="1:8" ht="25.5" x14ac:dyDescent="0.2">
      <c r="A933" s="266" t="s">
        <v>2105</v>
      </c>
      <c r="B933" s="263" t="s">
        <v>2109</v>
      </c>
      <c r="C933" s="267" t="s">
        <v>2110</v>
      </c>
      <c r="D933" s="8" t="s">
        <v>24</v>
      </c>
      <c r="E933" s="13">
        <v>2033.12</v>
      </c>
      <c r="F933" s="438" t="s">
        <v>2218</v>
      </c>
      <c r="G933" s="439"/>
      <c r="H933" s="440"/>
    </row>
    <row r="934" spans="1:8" ht="38.25" x14ac:dyDescent="0.2">
      <c r="A934" s="1" t="s">
        <v>2106</v>
      </c>
      <c r="B934" s="8" t="s">
        <v>2113</v>
      </c>
      <c r="C934" s="9" t="s">
        <v>2114</v>
      </c>
      <c r="D934" s="8" t="s">
        <v>33</v>
      </c>
      <c r="E934" s="13">
        <v>153</v>
      </c>
      <c r="F934" s="438" t="s">
        <v>2215</v>
      </c>
      <c r="G934" s="439"/>
      <c r="H934" s="440"/>
    </row>
    <row r="935" spans="1:8" ht="38.25" x14ac:dyDescent="0.2">
      <c r="A935" s="1" t="s">
        <v>2107</v>
      </c>
      <c r="B935" s="8" t="s">
        <v>2115</v>
      </c>
      <c r="C935" s="9" t="s">
        <v>2116</v>
      </c>
      <c r="D935" s="8" t="s">
        <v>117</v>
      </c>
      <c r="E935" s="13">
        <v>8</v>
      </c>
      <c r="F935" s="438" t="s">
        <v>547</v>
      </c>
      <c r="G935" s="439"/>
      <c r="H935" s="440"/>
    </row>
    <row r="936" spans="1:8" ht="38.25" x14ac:dyDescent="0.2">
      <c r="A936" s="1" t="s">
        <v>2108</v>
      </c>
      <c r="B936" s="8" t="s">
        <v>2117</v>
      </c>
      <c r="C936" s="9" t="s">
        <v>2118</v>
      </c>
      <c r="D936" s="8" t="s">
        <v>117</v>
      </c>
      <c r="E936" s="13">
        <v>7</v>
      </c>
      <c r="F936" s="438" t="s">
        <v>655</v>
      </c>
      <c r="G936" s="439"/>
      <c r="H936" s="440"/>
    </row>
    <row r="937" spans="1:8" x14ac:dyDescent="0.2">
      <c r="A937" s="133" t="s">
        <v>2219</v>
      </c>
      <c r="B937" s="268"/>
      <c r="C937" s="371" t="s">
        <v>2119</v>
      </c>
      <c r="D937" s="372"/>
      <c r="E937" s="372"/>
      <c r="F937" s="372"/>
      <c r="G937" s="372"/>
      <c r="H937" s="373"/>
    </row>
    <row r="938" spans="1:8" ht="38.25" x14ac:dyDescent="0.2">
      <c r="A938" s="1" t="s">
        <v>2120</v>
      </c>
      <c r="B938" s="8" t="s">
        <v>912</v>
      </c>
      <c r="C938" s="9" t="s">
        <v>913</v>
      </c>
      <c r="D938" s="8" t="s">
        <v>46</v>
      </c>
      <c r="E938" s="13">
        <v>5.4</v>
      </c>
      <c r="F938" s="438" t="s">
        <v>2222</v>
      </c>
      <c r="G938" s="439"/>
      <c r="H938" s="440"/>
    </row>
    <row r="939" spans="1:8" ht="51" x14ac:dyDescent="0.2">
      <c r="A939" s="1" t="s">
        <v>2121</v>
      </c>
      <c r="B939" s="8" t="s">
        <v>2127</v>
      </c>
      <c r="C939" s="9" t="s">
        <v>2128</v>
      </c>
      <c r="D939" s="8" t="s">
        <v>33</v>
      </c>
      <c r="E939" s="13">
        <v>125.2</v>
      </c>
      <c r="F939" s="438" t="s">
        <v>2220</v>
      </c>
      <c r="G939" s="439"/>
      <c r="H939" s="440"/>
    </row>
    <row r="940" spans="1:8" ht="25.5" x14ac:dyDescent="0.2">
      <c r="A940" s="1" t="s">
        <v>2122</v>
      </c>
      <c r="B940" s="8" t="s">
        <v>2129</v>
      </c>
      <c r="C940" s="9" t="s">
        <v>2130</v>
      </c>
      <c r="D940" s="8" t="s">
        <v>24</v>
      </c>
      <c r="E940" s="13">
        <v>18</v>
      </c>
      <c r="F940" s="438" t="s">
        <v>2221</v>
      </c>
      <c r="G940" s="439"/>
      <c r="H940" s="440"/>
    </row>
    <row r="941" spans="1:8" ht="38.25" x14ac:dyDescent="0.2">
      <c r="A941" s="1" t="s">
        <v>2123</v>
      </c>
      <c r="B941" s="21">
        <v>370</v>
      </c>
      <c r="C941" s="22" t="s">
        <v>1275</v>
      </c>
      <c r="D941" s="21" t="s">
        <v>2131</v>
      </c>
      <c r="E941" s="13">
        <v>190.94</v>
      </c>
      <c r="F941" s="438" t="s">
        <v>2223</v>
      </c>
      <c r="G941" s="439"/>
      <c r="H941" s="440"/>
    </row>
    <row r="942" spans="1:8" ht="38.25" x14ac:dyDescent="0.2">
      <c r="A942" s="1" t="s">
        <v>2124</v>
      </c>
      <c r="B942" s="8" t="s">
        <v>2132</v>
      </c>
      <c r="C942" s="9" t="s">
        <v>2133</v>
      </c>
      <c r="D942" s="8" t="s">
        <v>46</v>
      </c>
      <c r="E942" s="13">
        <v>0.9</v>
      </c>
      <c r="F942" s="438" t="s">
        <v>2224</v>
      </c>
      <c r="G942" s="439"/>
      <c r="H942" s="440"/>
    </row>
    <row r="943" spans="1:8" ht="76.5" x14ac:dyDescent="0.2">
      <c r="A943" s="1" t="s">
        <v>2125</v>
      </c>
      <c r="B943" s="8" t="s">
        <v>91</v>
      </c>
      <c r="C943" s="9" t="s">
        <v>92</v>
      </c>
      <c r="D943" s="8" t="s">
        <v>24</v>
      </c>
      <c r="E943" s="13">
        <v>187.8</v>
      </c>
      <c r="F943" s="438" t="s">
        <v>2225</v>
      </c>
      <c r="G943" s="439"/>
      <c r="H943" s="440"/>
    </row>
    <row r="944" spans="1:8" ht="25.5" x14ac:dyDescent="0.2">
      <c r="A944" s="1" t="s">
        <v>2126</v>
      </c>
      <c r="B944" s="1" t="s">
        <v>2134</v>
      </c>
      <c r="C944" s="24" t="s">
        <v>2135</v>
      </c>
      <c r="D944" s="1" t="s">
        <v>83</v>
      </c>
      <c r="E944" s="13">
        <v>1</v>
      </c>
      <c r="F944" s="438" t="s">
        <v>167</v>
      </c>
      <c r="G944" s="439"/>
      <c r="H944" s="440"/>
    </row>
    <row r="945" spans="1:8" x14ac:dyDescent="0.2">
      <c r="A945" s="212" t="s">
        <v>753</v>
      </c>
      <c r="B945" s="15"/>
      <c r="C945" s="213" t="s">
        <v>739</v>
      </c>
      <c r="D945" s="214"/>
      <c r="E945" s="214"/>
      <c r="F945" s="214"/>
      <c r="G945" s="214"/>
      <c r="H945" s="215"/>
    </row>
    <row r="946" spans="1:8" ht="13.5" thickBot="1" x14ac:dyDescent="0.25">
      <c r="A946" s="228" t="s">
        <v>757</v>
      </c>
      <c r="B946" s="229" t="s">
        <v>783</v>
      </c>
      <c r="C946" s="230" t="s">
        <v>740</v>
      </c>
      <c r="D946" s="229" t="s">
        <v>24</v>
      </c>
      <c r="E946" s="231">
        <v>7404.43</v>
      </c>
      <c r="F946" s="475" t="s">
        <v>2676</v>
      </c>
      <c r="G946" s="476"/>
      <c r="H946" s="477"/>
    </row>
  </sheetData>
  <mergeCells count="278">
    <mergeCell ref="F941:H941"/>
    <mergeCell ref="F942:H942"/>
    <mergeCell ref="F943:H943"/>
    <mergeCell ref="F944:H944"/>
    <mergeCell ref="C930:H930"/>
    <mergeCell ref="F931:H931"/>
    <mergeCell ref="F932:H932"/>
    <mergeCell ref="F933:H933"/>
    <mergeCell ref="F934:H934"/>
    <mergeCell ref="F935:H935"/>
    <mergeCell ref="F936:H936"/>
    <mergeCell ref="C937:H937"/>
    <mergeCell ref="F938:H938"/>
    <mergeCell ref="F939:H939"/>
    <mergeCell ref="F940:H940"/>
    <mergeCell ref="C912:D912"/>
    <mergeCell ref="C923:D923"/>
    <mergeCell ref="C928:D928"/>
    <mergeCell ref="F759:H759"/>
    <mergeCell ref="C786:D786"/>
    <mergeCell ref="F779:H779"/>
    <mergeCell ref="F771:H771"/>
    <mergeCell ref="C777:D777"/>
    <mergeCell ref="F774:H774"/>
    <mergeCell ref="F775:H775"/>
    <mergeCell ref="F776:H776"/>
    <mergeCell ref="F777:H777"/>
    <mergeCell ref="F778:H778"/>
    <mergeCell ref="F780:H780"/>
    <mergeCell ref="F781:H781"/>
    <mergeCell ref="F751:H751"/>
    <mergeCell ref="F756:H756"/>
    <mergeCell ref="F757:H757"/>
    <mergeCell ref="C790:D790"/>
    <mergeCell ref="F444:H444"/>
    <mergeCell ref="F784:H784"/>
    <mergeCell ref="F785:H785"/>
    <mergeCell ref="F786:H786"/>
    <mergeCell ref="F787:H787"/>
    <mergeCell ref="F788:H788"/>
    <mergeCell ref="C718:D718"/>
    <mergeCell ref="A735:G735"/>
    <mergeCell ref="C736:H736"/>
    <mergeCell ref="C567:D567"/>
    <mergeCell ref="C606:D606"/>
    <mergeCell ref="C618:D618"/>
    <mergeCell ref="F514:H514"/>
    <mergeCell ref="F515:H515"/>
    <mergeCell ref="F516:H516"/>
    <mergeCell ref="F517:H517"/>
    <mergeCell ref="C519:H519"/>
    <mergeCell ref="A518:G518"/>
    <mergeCell ref="F758:H758"/>
    <mergeCell ref="F571:H571"/>
    <mergeCell ref="F946:H946"/>
    <mergeCell ref="A11:H11"/>
    <mergeCell ref="C749:D749"/>
    <mergeCell ref="C755:D755"/>
    <mergeCell ref="C769:E769"/>
    <mergeCell ref="C791:H791"/>
    <mergeCell ref="F792:H792"/>
    <mergeCell ref="F838:H838"/>
    <mergeCell ref="F884:H884"/>
    <mergeCell ref="C820:D820"/>
    <mergeCell ref="C831:D831"/>
    <mergeCell ref="C836:D836"/>
    <mergeCell ref="C866:D866"/>
    <mergeCell ref="C877:D877"/>
    <mergeCell ref="C882:D882"/>
    <mergeCell ref="F789:H789"/>
    <mergeCell ref="F790:H790"/>
    <mergeCell ref="F782:H782"/>
    <mergeCell ref="F783:H783"/>
    <mergeCell ref="C770:H770"/>
    <mergeCell ref="F737:H737"/>
    <mergeCell ref="F772:H772"/>
    <mergeCell ref="F773:H773"/>
    <mergeCell ref="C555:D555"/>
    <mergeCell ref="C734:D734"/>
    <mergeCell ref="C725:D725"/>
    <mergeCell ref="F729:H729"/>
    <mergeCell ref="F697:H697"/>
    <mergeCell ref="F665:H665"/>
    <mergeCell ref="F623:H623"/>
    <mergeCell ref="C662:D662"/>
    <mergeCell ref="C651:D651"/>
    <mergeCell ref="C686:D686"/>
    <mergeCell ref="C693:D693"/>
    <mergeCell ref="F508:H508"/>
    <mergeCell ref="F509:H509"/>
    <mergeCell ref="F511:H511"/>
    <mergeCell ref="F512:H512"/>
    <mergeCell ref="F513:H513"/>
    <mergeCell ref="F503:H503"/>
    <mergeCell ref="F504:H504"/>
    <mergeCell ref="F505:H505"/>
    <mergeCell ref="F506:H506"/>
    <mergeCell ref="F507:H507"/>
    <mergeCell ref="F498:H498"/>
    <mergeCell ref="F499:H499"/>
    <mergeCell ref="F500:H500"/>
    <mergeCell ref="F501:H501"/>
    <mergeCell ref="F502:H502"/>
    <mergeCell ref="F493:H493"/>
    <mergeCell ref="F494:H494"/>
    <mergeCell ref="F495:H495"/>
    <mergeCell ref="F496:H496"/>
    <mergeCell ref="F497:H497"/>
    <mergeCell ref="F488:H488"/>
    <mergeCell ref="F489:H489"/>
    <mergeCell ref="F490:H490"/>
    <mergeCell ref="F491:H491"/>
    <mergeCell ref="F492:H492"/>
    <mergeCell ref="F483:H483"/>
    <mergeCell ref="F484:H484"/>
    <mergeCell ref="F485:H485"/>
    <mergeCell ref="F486:H486"/>
    <mergeCell ref="F487:H487"/>
    <mergeCell ref="F478:H478"/>
    <mergeCell ref="F479:H479"/>
    <mergeCell ref="F480:H480"/>
    <mergeCell ref="F481:H481"/>
    <mergeCell ref="F482:H482"/>
    <mergeCell ref="F473:H473"/>
    <mergeCell ref="F474:H474"/>
    <mergeCell ref="F475:H475"/>
    <mergeCell ref="F476:H476"/>
    <mergeCell ref="F477:H477"/>
    <mergeCell ref="F468:H468"/>
    <mergeCell ref="F469:H469"/>
    <mergeCell ref="F470:H470"/>
    <mergeCell ref="F471:H471"/>
    <mergeCell ref="F472:H472"/>
    <mergeCell ref="F463:H463"/>
    <mergeCell ref="F464:H464"/>
    <mergeCell ref="F465:H465"/>
    <mergeCell ref="F466:H466"/>
    <mergeCell ref="F467:H467"/>
    <mergeCell ref="F456:H456"/>
    <mergeCell ref="F457:H457"/>
    <mergeCell ref="F458:H458"/>
    <mergeCell ref="F461:H461"/>
    <mergeCell ref="F462:H462"/>
    <mergeCell ref="F451:H451"/>
    <mergeCell ref="F452:H452"/>
    <mergeCell ref="F453:H453"/>
    <mergeCell ref="F454:H454"/>
    <mergeCell ref="F455:H455"/>
    <mergeCell ref="A459:H459"/>
    <mergeCell ref="C460:H460"/>
    <mergeCell ref="F446:H446"/>
    <mergeCell ref="F447:H447"/>
    <mergeCell ref="F448:H448"/>
    <mergeCell ref="F449:H449"/>
    <mergeCell ref="F450:H450"/>
    <mergeCell ref="F440:H440"/>
    <mergeCell ref="F441:H441"/>
    <mergeCell ref="F442:H442"/>
    <mergeCell ref="F443:H443"/>
    <mergeCell ref="F445:H445"/>
    <mergeCell ref="F436:H436"/>
    <mergeCell ref="F437:H437"/>
    <mergeCell ref="F438:H438"/>
    <mergeCell ref="F439:H439"/>
    <mergeCell ref="F430:H430"/>
    <mergeCell ref="F431:H431"/>
    <mergeCell ref="F432:H432"/>
    <mergeCell ref="F433:H433"/>
    <mergeCell ref="F434:H434"/>
    <mergeCell ref="F427:H427"/>
    <mergeCell ref="F428:H428"/>
    <mergeCell ref="F429:H429"/>
    <mergeCell ref="F420:H420"/>
    <mergeCell ref="F421:H421"/>
    <mergeCell ref="F422:H422"/>
    <mergeCell ref="F423:H423"/>
    <mergeCell ref="F424:H424"/>
    <mergeCell ref="F435:H435"/>
    <mergeCell ref="F425:H425"/>
    <mergeCell ref="F426:H426"/>
    <mergeCell ref="C318:H318"/>
    <mergeCell ref="A328:G328"/>
    <mergeCell ref="F415:H415"/>
    <mergeCell ref="F416:H416"/>
    <mergeCell ref="F417:H417"/>
    <mergeCell ref="F418:H418"/>
    <mergeCell ref="F419:H419"/>
    <mergeCell ref="F407:H407"/>
    <mergeCell ref="F408:H408"/>
    <mergeCell ref="F409:H409"/>
    <mergeCell ref="F410:H410"/>
    <mergeCell ref="F411:H411"/>
    <mergeCell ref="C329:H329"/>
    <mergeCell ref="A400:G400"/>
    <mergeCell ref="C401:H401"/>
    <mergeCell ref="A412:G412"/>
    <mergeCell ref="C413:H413"/>
    <mergeCell ref="F319:H319"/>
    <mergeCell ref="F320:H320"/>
    <mergeCell ref="F321:H321"/>
    <mergeCell ref="F322:H322"/>
    <mergeCell ref="F330:H330"/>
    <mergeCell ref="F323:H323"/>
    <mergeCell ref="F324:H324"/>
    <mergeCell ref="D222:E222"/>
    <mergeCell ref="F86:H86"/>
    <mergeCell ref="F88:H88"/>
    <mergeCell ref="F107:H107"/>
    <mergeCell ref="F119:H119"/>
    <mergeCell ref="F210:H210"/>
    <mergeCell ref="E117:F117"/>
    <mergeCell ref="E140:F140"/>
    <mergeCell ref="E152:F152"/>
    <mergeCell ref="E165:F165"/>
    <mergeCell ref="E166:F166"/>
    <mergeCell ref="E202:F202"/>
    <mergeCell ref="F168:H168"/>
    <mergeCell ref="F206:H206"/>
    <mergeCell ref="F207:H207"/>
    <mergeCell ref="F208:H208"/>
    <mergeCell ref="F209:H209"/>
    <mergeCell ref="D104:E104"/>
    <mergeCell ref="F87:H87"/>
    <mergeCell ref="F12:H12"/>
    <mergeCell ref="F14:H14"/>
    <mergeCell ref="F15:H15"/>
    <mergeCell ref="F16:H16"/>
    <mergeCell ref="F17:H17"/>
    <mergeCell ref="F18:H18"/>
    <mergeCell ref="F19:H19"/>
    <mergeCell ref="F20:H20"/>
    <mergeCell ref="F22:H22"/>
    <mergeCell ref="C13:H13"/>
    <mergeCell ref="C21:H21"/>
    <mergeCell ref="F325:H325"/>
    <mergeCell ref="F326:H326"/>
    <mergeCell ref="F327:H327"/>
    <mergeCell ref="F402:H402"/>
    <mergeCell ref="F403:H403"/>
    <mergeCell ref="F404:H404"/>
    <mergeCell ref="F405:H405"/>
    <mergeCell ref="F406:H406"/>
    <mergeCell ref="C347:D347"/>
    <mergeCell ref="F83:H83"/>
    <mergeCell ref="F84:H84"/>
    <mergeCell ref="F85:H85"/>
    <mergeCell ref="E183:F183"/>
    <mergeCell ref="E203:F203"/>
    <mergeCell ref="C106:H106"/>
    <mergeCell ref="F28:H28"/>
    <mergeCell ref="F45:H45"/>
    <mergeCell ref="F51:H51"/>
    <mergeCell ref="F52:H52"/>
    <mergeCell ref="D80:F80"/>
    <mergeCell ref="A8:H8"/>
    <mergeCell ref="D316:E316"/>
    <mergeCell ref="A317:H317"/>
    <mergeCell ref="A263:H263"/>
    <mergeCell ref="F264:H264"/>
    <mergeCell ref="D276:E276"/>
    <mergeCell ref="D284:E284"/>
    <mergeCell ref="D292:E292"/>
    <mergeCell ref="D301:E301"/>
    <mergeCell ref="D308:E308"/>
    <mergeCell ref="D315:E315"/>
    <mergeCell ref="D26:E26"/>
    <mergeCell ref="D43:E43"/>
    <mergeCell ref="F46:H46"/>
    <mergeCell ref="F47:H47"/>
    <mergeCell ref="F48:H48"/>
    <mergeCell ref="D262:E262"/>
    <mergeCell ref="D230:E230"/>
    <mergeCell ref="D238:E238"/>
    <mergeCell ref="D247:E247"/>
    <mergeCell ref="D254:E254"/>
    <mergeCell ref="D261:E261"/>
    <mergeCell ref="F49:H49"/>
    <mergeCell ref="F82:H82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85" zoomScaleNormal="100" zoomScaleSheetLayoutView="85" workbookViewId="0">
      <selection activeCell="B8" sqref="B8"/>
    </sheetView>
  </sheetViews>
  <sheetFormatPr defaultRowHeight="12.75" x14ac:dyDescent="0.2"/>
  <cols>
    <col min="2" max="2" width="35.83203125" customWidth="1"/>
    <col min="3" max="3" width="12.33203125" customWidth="1"/>
    <col min="4" max="4" width="23.5" customWidth="1"/>
    <col min="6" max="6" width="14.5" customWidth="1"/>
    <col min="7" max="7" width="11.33203125" customWidth="1"/>
    <col min="8" max="8" width="16" customWidth="1"/>
    <col min="10" max="10" width="15.83203125" customWidth="1"/>
    <col min="12" max="12" width="15.83203125" customWidth="1"/>
    <col min="14" max="14" width="16.1640625" customWidth="1"/>
    <col min="16" max="16" width="16" customWidth="1"/>
  </cols>
  <sheetData>
    <row r="1" spans="1:16" x14ac:dyDescent="0.2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x14ac:dyDescent="0.2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</row>
    <row r="3" spans="1:16" x14ac:dyDescent="0.2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x14ac:dyDescent="0.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6"/>
    </row>
    <row r="5" spans="1:16" x14ac:dyDescent="0.2">
      <c r="A5" s="204"/>
      <c r="B5" s="205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4"/>
    </row>
    <row r="6" spans="1:16" ht="12.75" customHeight="1" x14ac:dyDescent="0.2">
      <c r="A6" s="204"/>
      <c r="B6" s="20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6"/>
    </row>
    <row r="7" spans="1:16" ht="12.75" customHeight="1" x14ac:dyDescent="0.2">
      <c r="A7" s="204"/>
      <c r="B7" s="20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6"/>
    </row>
    <row r="8" spans="1:16" ht="12.75" customHeight="1" x14ac:dyDescent="0.2">
      <c r="A8" s="204"/>
      <c r="B8" s="20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6"/>
    </row>
    <row r="9" spans="1:16" x14ac:dyDescent="0.2">
      <c r="A9" s="204"/>
      <c r="B9" s="205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</row>
    <row r="10" spans="1:16" ht="15.75" x14ac:dyDescent="0.2">
      <c r="A10" s="204"/>
      <c r="B10" s="205"/>
      <c r="C10" s="530" t="s">
        <v>2226</v>
      </c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7"/>
    </row>
    <row r="11" spans="1:16" ht="15.75" customHeight="1" x14ac:dyDescent="0.2">
      <c r="A11" s="204"/>
      <c r="B11" s="205"/>
      <c r="C11" s="422" t="s">
        <v>2228</v>
      </c>
      <c r="D11" s="422"/>
      <c r="E11" s="422"/>
      <c r="F11" s="422"/>
      <c r="G11" s="422"/>
      <c r="H11" s="422"/>
      <c r="I11" s="422"/>
      <c r="J11" s="422"/>
      <c r="K11" s="422"/>
      <c r="L11" s="422"/>
      <c r="M11" s="254"/>
      <c r="N11" s="254"/>
      <c r="O11" s="254"/>
      <c r="P11" s="208"/>
    </row>
    <row r="12" spans="1:16" ht="15.75" x14ac:dyDescent="0.2">
      <c r="A12" s="204"/>
      <c r="B12" s="205"/>
      <c r="C12" s="530" t="s">
        <v>2076</v>
      </c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1" t="s">
        <v>784</v>
      </c>
      <c r="O12" s="531"/>
      <c r="P12" s="532"/>
    </row>
    <row r="13" spans="1:16" ht="16.5" thickBot="1" x14ac:dyDescent="0.25">
      <c r="A13" s="329"/>
      <c r="B13" s="330"/>
      <c r="C13" s="527" t="s">
        <v>2366</v>
      </c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8" t="s">
        <v>725</v>
      </c>
      <c r="O13" s="528"/>
      <c r="P13" s="529"/>
    </row>
    <row r="14" spans="1:16" ht="18.75" thickBot="1" x14ac:dyDescent="0.25">
      <c r="A14" s="490" t="s">
        <v>758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2"/>
    </row>
    <row r="15" spans="1:16" ht="13.5" thickBot="1" x14ac:dyDescent="0.25">
      <c r="A15" s="259" t="s">
        <v>11</v>
      </c>
      <c r="B15" s="184" t="s">
        <v>759</v>
      </c>
      <c r="C15" s="260" t="s">
        <v>760</v>
      </c>
      <c r="D15" s="259" t="s">
        <v>761</v>
      </c>
      <c r="E15" s="493" t="s">
        <v>762</v>
      </c>
      <c r="F15" s="494"/>
      <c r="G15" s="493" t="s">
        <v>763</v>
      </c>
      <c r="H15" s="494"/>
      <c r="I15" s="493" t="s">
        <v>764</v>
      </c>
      <c r="J15" s="494"/>
      <c r="K15" s="495" t="s">
        <v>765</v>
      </c>
      <c r="L15" s="494"/>
      <c r="M15" s="495" t="s">
        <v>766</v>
      </c>
      <c r="N15" s="494"/>
      <c r="O15" s="495" t="s">
        <v>767</v>
      </c>
      <c r="P15" s="494"/>
    </row>
    <row r="16" spans="1:16" ht="18" customHeight="1" x14ac:dyDescent="0.2">
      <c r="A16" s="501" t="s">
        <v>768</v>
      </c>
      <c r="B16" s="502" t="str">
        <f>ORÇAMENTO!C15</f>
        <v>SERVIÇOS PRELIMINARES</v>
      </c>
      <c r="C16" s="503">
        <f>D16/D48</f>
        <v>3.8039685506324659E-2</v>
      </c>
      <c r="D16" s="504">
        <f>ORÇAMENTO!H23</f>
        <v>73865.58</v>
      </c>
      <c r="E16" s="161">
        <v>1</v>
      </c>
      <c r="F16" s="162">
        <f>E16*D16</f>
        <v>73865.58</v>
      </c>
      <c r="G16" s="161"/>
      <c r="H16" s="162"/>
      <c r="I16" s="161"/>
      <c r="J16" s="162"/>
      <c r="K16" s="163"/>
      <c r="L16" s="164"/>
      <c r="M16" s="163"/>
      <c r="N16" s="164"/>
      <c r="O16" s="165"/>
      <c r="P16" s="164"/>
    </row>
    <row r="17" spans="1:16" ht="9" customHeight="1" x14ac:dyDescent="0.2">
      <c r="A17" s="497"/>
      <c r="B17" s="487"/>
      <c r="C17" s="499"/>
      <c r="D17" s="500"/>
      <c r="E17" s="190"/>
      <c r="F17" s="191"/>
      <c r="G17" s="166"/>
      <c r="H17" s="167"/>
      <c r="I17" s="166"/>
      <c r="J17" s="167"/>
      <c r="K17" s="168"/>
      <c r="L17" s="167"/>
      <c r="M17" s="168"/>
      <c r="N17" s="167"/>
      <c r="O17" s="168"/>
      <c r="P17" s="167"/>
    </row>
    <row r="18" spans="1:16" x14ac:dyDescent="0.2">
      <c r="A18" s="496" t="s">
        <v>769</v>
      </c>
      <c r="B18" s="486" t="str">
        <f>ORÇAMENTO!C24</f>
        <v>INFRA ESTRUTURA</v>
      </c>
      <c r="C18" s="498">
        <f>D18/D48</f>
        <v>6.2581818284440704E-2</v>
      </c>
      <c r="D18" s="500">
        <f>ORÇAMENTO!H37</f>
        <v>121521.56999999999</v>
      </c>
      <c r="E18" s="161">
        <v>0.5</v>
      </c>
      <c r="F18" s="169">
        <f>E18*D18</f>
        <v>60760.784999999996</v>
      </c>
      <c r="G18" s="161">
        <v>0.5</v>
      </c>
      <c r="H18" s="169">
        <f>G18*D18</f>
        <v>60760.784999999996</v>
      </c>
      <c r="I18" s="161"/>
      <c r="J18" s="169"/>
      <c r="K18" s="170"/>
      <c r="L18" s="169"/>
      <c r="M18" s="170"/>
      <c r="N18" s="169"/>
      <c r="O18" s="171"/>
      <c r="P18" s="169"/>
    </row>
    <row r="19" spans="1:16" ht="9" customHeight="1" x14ac:dyDescent="0.2">
      <c r="A19" s="497"/>
      <c r="B19" s="487"/>
      <c r="C19" s="499"/>
      <c r="D19" s="500"/>
      <c r="E19" s="190"/>
      <c r="F19" s="191"/>
      <c r="G19" s="190"/>
      <c r="H19" s="191"/>
      <c r="I19" s="166"/>
      <c r="J19" s="167"/>
      <c r="K19" s="168"/>
      <c r="L19" s="167"/>
      <c r="M19" s="168"/>
      <c r="N19" s="167"/>
      <c r="O19" s="168"/>
      <c r="P19" s="167"/>
    </row>
    <row r="20" spans="1:16" x14ac:dyDescent="0.2">
      <c r="A20" s="496" t="s">
        <v>770</v>
      </c>
      <c r="B20" s="486" t="str">
        <f>ORÇAMENTO!C38</f>
        <v>SUPER ESTRUTURA</v>
      </c>
      <c r="C20" s="498">
        <f>D20/D48</f>
        <v>0.10066163659269434</v>
      </c>
      <c r="D20" s="500">
        <f>ORÇAMENTO!H48</f>
        <v>195465.08000000002</v>
      </c>
      <c r="E20" s="161"/>
      <c r="F20" s="169"/>
      <c r="G20" s="161">
        <v>0.5</v>
      </c>
      <c r="H20" s="169">
        <f>G20*D20</f>
        <v>97732.540000000008</v>
      </c>
      <c r="I20" s="161">
        <v>0.5</v>
      </c>
      <c r="J20" s="169">
        <f>I20*D20</f>
        <v>97732.540000000008</v>
      </c>
      <c r="K20" s="170"/>
      <c r="L20" s="169"/>
      <c r="M20" s="170"/>
      <c r="N20" s="169"/>
      <c r="O20" s="171"/>
      <c r="P20" s="169"/>
    </row>
    <row r="21" spans="1:16" ht="9" customHeight="1" x14ac:dyDescent="0.2">
      <c r="A21" s="497"/>
      <c r="B21" s="487"/>
      <c r="C21" s="499"/>
      <c r="D21" s="500"/>
      <c r="E21" s="172"/>
      <c r="F21" s="173"/>
      <c r="G21" s="190"/>
      <c r="H21" s="191"/>
      <c r="I21" s="190"/>
      <c r="J21" s="191"/>
      <c r="K21" s="174"/>
      <c r="L21" s="173"/>
      <c r="M21" s="174"/>
      <c r="N21" s="173"/>
      <c r="O21" s="168"/>
      <c r="P21" s="167"/>
    </row>
    <row r="22" spans="1:16" ht="31.5" customHeight="1" x14ac:dyDescent="0.2">
      <c r="A22" s="496" t="s">
        <v>771</v>
      </c>
      <c r="B22" s="486" t="str">
        <f>ORÇAMENTO!C49</f>
        <v>QUADRA DE ESPORTE - PISO/PINTURA/ALAMBRADO/EQUPAMENTO.</v>
      </c>
      <c r="C22" s="498">
        <f>D22/D48</f>
        <v>0.12461026429909125</v>
      </c>
      <c r="D22" s="500">
        <f>ORÇAMENTO!H59</f>
        <v>241968.59999999998</v>
      </c>
      <c r="E22" s="161"/>
      <c r="F22" s="169"/>
      <c r="G22" s="175"/>
      <c r="H22" s="169"/>
      <c r="I22" s="175"/>
      <c r="J22" s="169"/>
      <c r="K22" s="170">
        <v>0.4</v>
      </c>
      <c r="L22" s="169">
        <f>K22*D22</f>
        <v>96787.44</v>
      </c>
      <c r="M22" s="171">
        <v>0.4</v>
      </c>
      <c r="N22" s="169">
        <f>M22*D22</f>
        <v>96787.44</v>
      </c>
      <c r="O22" s="171">
        <v>0.2</v>
      </c>
      <c r="P22" s="169">
        <f>O22*D22</f>
        <v>48393.72</v>
      </c>
    </row>
    <row r="23" spans="1:16" ht="9" customHeight="1" x14ac:dyDescent="0.2">
      <c r="A23" s="497"/>
      <c r="B23" s="487"/>
      <c r="C23" s="499"/>
      <c r="D23" s="500"/>
      <c r="E23" s="172"/>
      <c r="F23" s="173"/>
      <c r="G23" s="172"/>
      <c r="H23" s="173"/>
      <c r="I23" s="172"/>
      <c r="J23" s="173"/>
      <c r="K23" s="192"/>
      <c r="L23" s="191"/>
      <c r="M23" s="192"/>
      <c r="N23" s="191"/>
      <c r="O23" s="193"/>
      <c r="P23" s="194"/>
    </row>
    <row r="24" spans="1:16" x14ac:dyDescent="0.2">
      <c r="A24" s="496" t="s">
        <v>772</v>
      </c>
      <c r="B24" s="486" t="str">
        <f>ORÇAMENTO!C60</f>
        <v>PISO E FORRO</v>
      </c>
      <c r="C24" s="498">
        <f>D24/D48</f>
        <v>1.6774074397408526E-2</v>
      </c>
      <c r="D24" s="500">
        <f>ORÇAMENTO!H66</f>
        <v>32571.949999999997</v>
      </c>
      <c r="E24" s="161"/>
      <c r="F24" s="169"/>
      <c r="G24" s="175"/>
      <c r="H24" s="169"/>
      <c r="I24" s="175">
        <v>0.3</v>
      </c>
      <c r="J24" s="169">
        <f>I24*D24</f>
        <v>9771.5849999999991</v>
      </c>
      <c r="K24" s="171">
        <v>0.4</v>
      </c>
      <c r="L24" s="169">
        <f>K24*D24</f>
        <v>13028.779999999999</v>
      </c>
      <c r="M24" s="171">
        <v>0.3</v>
      </c>
      <c r="N24" s="169">
        <f>M24*D24</f>
        <v>9771.5849999999991</v>
      </c>
      <c r="O24" s="171"/>
      <c r="P24" s="169"/>
    </row>
    <row r="25" spans="1:16" ht="9" customHeight="1" x14ac:dyDescent="0.2">
      <c r="A25" s="497"/>
      <c r="B25" s="487"/>
      <c r="C25" s="499"/>
      <c r="D25" s="500"/>
      <c r="E25" s="172"/>
      <c r="F25" s="173"/>
      <c r="G25" s="172"/>
      <c r="H25" s="173"/>
      <c r="I25" s="190"/>
      <c r="J25" s="191"/>
      <c r="K25" s="192"/>
      <c r="L25" s="191"/>
      <c r="M25" s="192"/>
      <c r="N25" s="191"/>
      <c r="O25" s="168"/>
      <c r="P25" s="167"/>
    </row>
    <row r="26" spans="1:16" x14ac:dyDescent="0.2">
      <c r="A26" s="496">
        <v>6</v>
      </c>
      <c r="B26" s="486" t="str">
        <f>ORÇAMENTO!C67</f>
        <v>COBERTURA</v>
      </c>
      <c r="C26" s="488">
        <f>D26/D48</f>
        <v>0.17168896607808523</v>
      </c>
      <c r="D26" s="500">
        <f>ORÇAMENTO!H78</f>
        <v>333386.17000000004</v>
      </c>
      <c r="E26" s="161"/>
      <c r="F26" s="169"/>
      <c r="G26" s="175"/>
      <c r="H26" s="169"/>
      <c r="I26" s="175">
        <v>0.3</v>
      </c>
      <c r="J26" s="169">
        <f>I26*D26</f>
        <v>100015.85100000001</v>
      </c>
      <c r="K26" s="171">
        <v>0.5</v>
      </c>
      <c r="L26" s="169">
        <f>K26*D26</f>
        <v>166693.08500000002</v>
      </c>
      <c r="M26" s="171">
        <v>0.2</v>
      </c>
      <c r="N26" s="169">
        <f>M26*D26</f>
        <v>66677.234000000011</v>
      </c>
      <c r="O26" s="171"/>
      <c r="P26" s="169"/>
    </row>
    <row r="27" spans="1:16" x14ac:dyDescent="0.2">
      <c r="A27" s="497"/>
      <c r="B27" s="487"/>
      <c r="C27" s="489"/>
      <c r="D27" s="500"/>
      <c r="E27" s="172"/>
      <c r="F27" s="173"/>
      <c r="G27" s="172"/>
      <c r="H27" s="173"/>
      <c r="I27" s="190"/>
      <c r="J27" s="191"/>
      <c r="K27" s="192"/>
      <c r="L27" s="191"/>
      <c r="M27" s="192"/>
      <c r="N27" s="191"/>
      <c r="O27" s="168"/>
      <c r="P27" s="167"/>
    </row>
    <row r="28" spans="1:16" x14ac:dyDescent="0.2">
      <c r="A28" s="496">
        <v>7</v>
      </c>
      <c r="B28" s="486" t="str">
        <f>ORÇAMENTO!C79</f>
        <v>INSTALAÇÕES HIDROSSANITÁRIAS</v>
      </c>
      <c r="C28" s="488">
        <f>D28/D48</f>
        <v>2.2963038600947346E-2</v>
      </c>
      <c r="D28" s="500">
        <f>ORÇAMENTO!H125</f>
        <v>44589.69999999999</v>
      </c>
      <c r="E28" s="161"/>
      <c r="F28" s="169"/>
      <c r="G28" s="175">
        <v>0.1</v>
      </c>
      <c r="H28" s="169">
        <f>G28*D28</f>
        <v>4458.9699999999993</v>
      </c>
      <c r="I28" s="175">
        <v>0.3</v>
      </c>
      <c r="J28" s="169">
        <f>I28*D28</f>
        <v>13376.909999999996</v>
      </c>
      <c r="K28" s="171">
        <v>0.3</v>
      </c>
      <c r="L28" s="169">
        <f>K28*D28</f>
        <v>13376.909999999996</v>
      </c>
      <c r="M28" s="171">
        <v>0.3</v>
      </c>
      <c r="N28" s="169">
        <f>M28*D28</f>
        <v>13376.909999999996</v>
      </c>
      <c r="O28" s="171"/>
      <c r="P28" s="169"/>
    </row>
    <row r="29" spans="1:16" x14ac:dyDescent="0.2">
      <c r="A29" s="497"/>
      <c r="B29" s="487"/>
      <c r="C29" s="489"/>
      <c r="D29" s="500"/>
      <c r="E29" s="172"/>
      <c r="F29" s="173"/>
      <c r="G29" s="190"/>
      <c r="H29" s="191"/>
      <c r="I29" s="190"/>
      <c r="J29" s="191"/>
      <c r="K29" s="192"/>
      <c r="L29" s="191"/>
      <c r="M29" s="192"/>
      <c r="N29" s="191"/>
      <c r="O29" s="168"/>
      <c r="P29" s="167"/>
    </row>
    <row r="30" spans="1:16" x14ac:dyDescent="0.2">
      <c r="A30" s="496">
        <v>8</v>
      </c>
      <c r="B30" s="486" t="str">
        <f>ORÇAMENTO!C126</f>
        <v>INSTALAÇÕES ELETRICAS / SPDA</v>
      </c>
      <c r="C30" s="488">
        <f>D30/D48</f>
        <v>4.971257848220987E-2</v>
      </c>
      <c r="D30" s="500">
        <f>ORÇAMENTO!H176</f>
        <v>96532.039999999979</v>
      </c>
      <c r="E30" s="161"/>
      <c r="F30" s="169"/>
      <c r="G30" s="175"/>
      <c r="H30" s="169"/>
      <c r="I30" s="175"/>
      <c r="J30" s="169"/>
      <c r="K30" s="171">
        <v>0.4</v>
      </c>
      <c r="L30" s="169">
        <f>K30*D30</f>
        <v>38612.815999999992</v>
      </c>
      <c r="M30" s="171">
        <v>0.4</v>
      </c>
      <c r="N30" s="169">
        <f>M30*D30</f>
        <v>38612.815999999992</v>
      </c>
      <c r="O30" s="171">
        <v>0.2</v>
      </c>
      <c r="P30" s="169">
        <f>O30*D30</f>
        <v>19306.407999999996</v>
      </c>
    </row>
    <row r="31" spans="1:16" x14ac:dyDescent="0.2">
      <c r="A31" s="497"/>
      <c r="B31" s="487"/>
      <c r="C31" s="489"/>
      <c r="D31" s="500"/>
      <c r="E31" s="172"/>
      <c r="F31" s="173"/>
      <c r="G31" s="172"/>
      <c r="H31" s="173"/>
      <c r="I31" s="172"/>
      <c r="J31" s="173"/>
      <c r="K31" s="192"/>
      <c r="L31" s="191"/>
      <c r="M31" s="192"/>
      <c r="N31" s="191"/>
      <c r="O31" s="193"/>
      <c r="P31" s="194"/>
    </row>
    <row r="32" spans="1:16" x14ac:dyDescent="0.2">
      <c r="A32" s="496">
        <v>9</v>
      </c>
      <c r="B32" s="486" t="str">
        <f>ORÇAMENTO!C177</f>
        <v>PREVENÇÃO A INCÊNDIO</v>
      </c>
      <c r="C32" s="488">
        <f>D32/D48</f>
        <v>1.1642168954801144E-3</v>
      </c>
      <c r="D32" s="504">
        <f>ORÇAMENTO!H185</f>
        <v>2260.6799999999998</v>
      </c>
      <c r="E32" s="161"/>
      <c r="F32" s="169"/>
      <c r="G32" s="175"/>
      <c r="H32" s="169"/>
      <c r="I32" s="175"/>
      <c r="J32" s="169"/>
      <c r="K32" s="171"/>
      <c r="L32" s="169"/>
      <c r="M32" s="171"/>
      <c r="N32" s="169"/>
      <c r="O32" s="171">
        <v>1</v>
      </c>
      <c r="P32" s="169">
        <f>O32*D32</f>
        <v>2260.6799999999998</v>
      </c>
    </row>
    <row r="33" spans="1:16" x14ac:dyDescent="0.2">
      <c r="A33" s="497"/>
      <c r="B33" s="487"/>
      <c r="C33" s="489"/>
      <c r="D33" s="500"/>
      <c r="E33" s="172"/>
      <c r="F33" s="173"/>
      <c r="G33" s="172"/>
      <c r="H33" s="173"/>
      <c r="I33" s="172"/>
      <c r="J33" s="173"/>
      <c r="K33" s="174"/>
      <c r="L33" s="173"/>
      <c r="M33" s="174"/>
      <c r="N33" s="173"/>
      <c r="O33" s="193"/>
      <c r="P33" s="194"/>
    </row>
    <row r="34" spans="1:16" x14ac:dyDescent="0.2">
      <c r="A34" s="496">
        <v>10</v>
      </c>
      <c r="B34" s="486" t="str">
        <f>ORÇAMENTO!C186</f>
        <v>PAREDE E REVESTIMENTO</v>
      </c>
      <c r="C34" s="488">
        <f>D34/D48</f>
        <v>0.13967624070971729</v>
      </c>
      <c r="D34" s="504">
        <f>ORÇAMENTO!H193</f>
        <v>271223.76</v>
      </c>
      <c r="E34" s="161"/>
      <c r="F34" s="169"/>
      <c r="G34" s="175"/>
      <c r="H34" s="169"/>
      <c r="I34" s="175">
        <v>0.2</v>
      </c>
      <c r="J34" s="169">
        <f>I34*D34</f>
        <v>54244.752000000008</v>
      </c>
      <c r="K34" s="171">
        <v>0.4</v>
      </c>
      <c r="L34" s="169">
        <f>K34*D34</f>
        <v>108489.50400000002</v>
      </c>
      <c r="M34" s="171">
        <v>0.4</v>
      </c>
      <c r="N34" s="169">
        <f>M34*D34</f>
        <v>108489.50400000002</v>
      </c>
      <c r="O34" s="171"/>
      <c r="P34" s="169"/>
    </row>
    <row r="35" spans="1:16" x14ac:dyDescent="0.2">
      <c r="A35" s="497"/>
      <c r="B35" s="487"/>
      <c r="C35" s="489"/>
      <c r="D35" s="500"/>
      <c r="E35" s="172"/>
      <c r="F35" s="173"/>
      <c r="G35" s="172"/>
      <c r="H35" s="173"/>
      <c r="I35" s="190"/>
      <c r="J35" s="191"/>
      <c r="K35" s="192"/>
      <c r="L35" s="191"/>
      <c r="M35" s="192"/>
      <c r="N35" s="191"/>
      <c r="O35" s="168"/>
      <c r="P35" s="167"/>
    </row>
    <row r="36" spans="1:16" x14ac:dyDescent="0.2">
      <c r="A36" s="484">
        <v>11</v>
      </c>
      <c r="B36" s="486" t="str">
        <f>ORÇAMENTO!C194</f>
        <v xml:space="preserve">ARQUIBANCADA </v>
      </c>
      <c r="C36" s="488">
        <f>D36/D48</f>
        <v>6.4629502706741976E-2</v>
      </c>
      <c r="D36" s="504">
        <f>ORÇAMENTO!H201</f>
        <v>125497.77</v>
      </c>
      <c r="E36" s="175"/>
      <c r="F36" s="169"/>
      <c r="G36" s="175"/>
      <c r="H36" s="169"/>
      <c r="I36" s="175">
        <v>0.3</v>
      </c>
      <c r="J36" s="169">
        <f>I36*D36</f>
        <v>37649.330999999998</v>
      </c>
      <c r="K36" s="171">
        <v>0.4</v>
      </c>
      <c r="L36" s="169">
        <f>K36*D36</f>
        <v>50199.108000000007</v>
      </c>
      <c r="M36" s="171">
        <v>0.3</v>
      </c>
      <c r="N36" s="169">
        <f>M36*D36</f>
        <v>37649.330999999998</v>
      </c>
      <c r="O36" s="171"/>
      <c r="P36" s="169"/>
    </row>
    <row r="37" spans="1:16" x14ac:dyDescent="0.2">
      <c r="A37" s="485"/>
      <c r="B37" s="487"/>
      <c r="C37" s="489"/>
      <c r="D37" s="500"/>
      <c r="E37" s="172"/>
      <c r="F37" s="176"/>
      <c r="G37" s="172"/>
      <c r="H37" s="173"/>
      <c r="I37" s="190"/>
      <c r="J37" s="191"/>
      <c r="K37" s="192"/>
      <c r="L37" s="191"/>
      <c r="M37" s="192"/>
      <c r="N37" s="191"/>
      <c r="O37" s="168"/>
      <c r="P37" s="167"/>
    </row>
    <row r="38" spans="1:16" x14ac:dyDescent="0.2">
      <c r="A38" s="496">
        <v>12</v>
      </c>
      <c r="B38" s="486" t="str">
        <f>ORÇAMENTO!C202</f>
        <v>PORTAS E ESQUADRIAS</v>
      </c>
      <c r="C38" s="488">
        <f>D38/D48</f>
        <v>1.9764913139082817E-2</v>
      </c>
      <c r="D38" s="500">
        <f>ORÇAMENTO!H206</f>
        <v>38379.570000000007</v>
      </c>
      <c r="E38" s="175"/>
      <c r="F38" s="169"/>
      <c r="G38" s="175"/>
      <c r="H38" s="169"/>
      <c r="I38" s="175"/>
      <c r="J38" s="169"/>
      <c r="K38" s="171">
        <v>0.5</v>
      </c>
      <c r="L38" s="169">
        <f>K38*D38</f>
        <v>19189.785000000003</v>
      </c>
      <c r="M38" s="171">
        <v>0.5</v>
      </c>
      <c r="N38" s="169">
        <f>M38*D38</f>
        <v>19189.785000000003</v>
      </c>
      <c r="O38" s="171"/>
      <c r="P38" s="169"/>
    </row>
    <row r="39" spans="1:16" x14ac:dyDescent="0.2">
      <c r="A39" s="497"/>
      <c r="B39" s="487"/>
      <c r="C39" s="489"/>
      <c r="D39" s="500"/>
      <c r="E39" s="172"/>
      <c r="F39" s="176"/>
      <c r="G39" s="172"/>
      <c r="H39" s="173"/>
      <c r="I39" s="172"/>
      <c r="J39" s="173"/>
      <c r="K39" s="192"/>
      <c r="L39" s="191"/>
      <c r="M39" s="192"/>
      <c r="N39" s="191"/>
      <c r="O39" s="168"/>
      <c r="P39" s="167"/>
    </row>
    <row r="40" spans="1:16" ht="14.25" customHeight="1" x14ac:dyDescent="0.2">
      <c r="A40" s="484">
        <v>13</v>
      </c>
      <c r="B40" s="486" t="str">
        <f>ORÇAMENTO!C207</f>
        <v>PINTURA</v>
      </c>
      <c r="C40" s="488">
        <f>D40/D48</f>
        <v>3.9660678884891283E-2</v>
      </c>
      <c r="D40" s="482">
        <f>ORÇAMENTO!H211</f>
        <v>77013.23000000001</v>
      </c>
      <c r="E40" s="175"/>
      <c r="F40" s="169"/>
      <c r="G40" s="175"/>
      <c r="H40" s="169"/>
      <c r="I40" s="175"/>
      <c r="J40" s="169"/>
      <c r="K40" s="171">
        <v>0.4</v>
      </c>
      <c r="L40" s="169">
        <f>K40*D40</f>
        <v>30805.292000000005</v>
      </c>
      <c r="M40" s="171">
        <v>0.4</v>
      </c>
      <c r="N40" s="169">
        <f>M40*D40</f>
        <v>30805.292000000005</v>
      </c>
      <c r="O40" s="171">
        <v>0.2</v>
      </c>
      <c r="P40" s="169">
        <f>O40*D40</f>
        <v>15402.646000000002</v>
      </c>
    </row>
    <row r="41" spans="1:16" ht="14.25" customHeight="1" x14ac:dyDescent="0.2">
      <c r="A41" s="485"/>
      <c r="B41" s="487"/>
      <c r="C41" s="489"/>
      <c r="D41" s="483"/>
      <c r="E41" s="172"/>
      <c r="F41" s="176"/>
      <c r="G41" s="172"/>
      <c r="H41" s="173"/>
      <c r="I41" s="172"/>
      <c r="J41" s="173"/>
      <c r="K41" s="192"/>
      <c r="L41" s="191"/>
      <c r="M41" s="192"/>
      <c r="N41" s="191"/>
      <c r="O41" s="193"/>
      <c r="P41" s="194"/>
    </row>
    <row r="42" spans="1:16" ht="14.25" customHeight="1" x14ac:dyDescent="0.2">
      <c r="A42" s="484">
        <v>14</v>
      </c>
      <c r="B42" s="486" t="str">
        <f>ORÇAMENTO!C212</f>
        <v>URBANIZAÇÃO</v>
      </c>
      <c r="C42" s="488">
        <f>D42/D48</f>
        <v>0.10554736362767818</v>
      </c>
      <c r="D42" s="482">
        <f>ORÇAMENTO!H219</f>
        <v>204952.19999999998</v>
      </c>
      <c r="E42" s="175"/>
      <c r="F42" s="169"/>
      <c r="G42" s="175"/>
      <c r="H42" s="169"/>
      <c r="I42" s="175"/>
      <c r="J42" s="169"/>
      <c r="K42" s="171"/>
      <c r="L42" s="169"/>
      <c r="M42" s="171">
        <v>0.5</v>
      </c>
      <c r="N42" s="169">
        <f>M42*D42</f>
        <v>102476.09999999999</v>
      </c>
      <c r="O42" s="171">
        <v>0.5</v>
      </c>
      <c r="P42" s="169">
        <f>O42*D42</f>
        <v>102476.09999999999</v>
      </c>
    </row>
    <row r="43" spans="1:16" ht="14.25" customHeight="1" x14ac:dyDescent="0.2">
      <c r="A43" s="485"/>
      <c r="B43" s="487"/>
      <c r="C43" s="489"/>
      <c r="D43" s="483"/>
      <c r="E43" s="172"/>
      <c r="F43" s="176"/>
      <c r="G43" s="172"/>
      <c r="H43" s="173"/>
      <c r="I43" s="172"/>
      <c r="J43" s="173"/>
      <c r="K43" s="174"/>
      <c r="L43" s="173"/>
      <c r="M43" s="192"/>
      <c r="N43" s="191"/>
      <c r="O43" s="193"/>
      <c r="P43" s="194"/>
    </row>
    <row r="44" spans="1:16" ht="14.25" customHeight="1" x14ac:dyDescent="0.2">
      <c r="A44" s="484">
        <v>15</v>
      </c>
      <c r="B44" s="486" t="str">
        <f>ORÇAMENTO!C220</f>
        <v xml:space="preserve">QUADRA DE AREIA </v>
      </c>
      <c r="C44" s="488">
        <f>D44/D48</f>
        <v>3.0513531155516936E-2</v>
      </c>
      <c r="D44" s="482">
        <f>ORÇAMENTO!H228</f>
        <v>59251.26999999999</v>
      </c>
      <c r="E44" s="175"/>
      <c r="F44" s="169"/>
      <c r="G44" s="175"/>
      <c r="H44" s="169"/>
      <c r="I44" s="175"/>
      <c r="J44" s="169"/>
      <c r="K44" s="171">
        <v>0.4</v>
      </c>
      <c r="L44" s="169">
        <f>K44*D44</f>
        <v>23700.507999999998</v>
      </c>
      <c r="M44" s="171">
        <v>0.4</v>
      </c>
      <c r="N44" s="169">
        <f>M44*D44</f>
        <v>23700.507999999998</v>
      </c>
      <c r="O44" s="171">
        <v>0.2</v>
      </c>
      <c r="P44" s="169">
        <f>O44*D44</f>
        <v>11850.253999999999</v>
      </c>
    </row>
    <row r="45" spans="1:16" ht="14.25" customHeight="1" x14ac:dyDescent="0.2">
      <c r="A45" s="485"/>
      <c r="B45" s="487"/>
      <c r="C45" s="489"/>
      <c r="D45" s="483"/>
      <c r="E45" s="172"/>
      <c r="F45" s="176"/>
      <c r="G45" s="172"/>
      <c r="H45" s="173"/>
      <c r="I45" s="172"/>
      <c r="J45" s="173"/>
      <c r="K45" s="192"/>
      <c r="L45" s="191"/>
      <c r="M45" s="192"/>
      <c r="N45" s="191"/>
      <c r="O45" s="193"/>
      <c r="P45" s="194"/>
    </row>
    <row r="46" spans="1:16" x14ac:dyDescent="0.2">
      <c r="A46" s="496">
        <v>16</v>
      </c>
      <c r="B46" s="486" t="str">
        <f>ORÇAMENTO!C229</f>
        <v>LIMPEZA FINAL DA OBRA</v>
      </c>
      <c r="C46" s="488">
        <f>D46/D48</f>
        <v>1.201149063968957E-2</v>
      </c>
      <c r="D46" s="504">
        <f>ORÇAMENTO!H231</f>
        <v>23323.95</v>
      </c>
      <c r="E46" s="161"/>
      <c r="F46" s="169"/>
      <c r="G46" s="175"/>
      <c r="H46" s="169"/>
      <c r="I46" s="175"/>
      <c r="J46" s="169"/>
      <c r="K46" s="171"/>
      <c r="L46" s="169"/>
      <c r="M46" s="171"/>
      <c r="N46" s="169"/>
      <c r="O46" s="171">
        <v>1</v>
      </c>
      <c r="P46" s="169">
        <f>O46*D46</f>
        <v>23323.95</v>
      </c>
    </row>
    <row r="47" spans="1:16" ht="13.5" thickBot="1" x14ac:dyDescent="0.25">
      <c r="A47" s="501"/>
      <c r="B47" s="502"/>
      <c r="C47" s="510"/>
      <c r="D47" s="511"/>
      <c r="E47" s="177"/>
      <c r="F47" s="178"/>
      <c r="G47" s="179"/>
      <c r="H47" s="173"/>
      <c r="I47" s="179"/>
      <c r="J47" s="173"/>
      <c r="K47" s="180"/>
      <c r="L47" s="173"/>
      <c r="M47" s="180"/>
      <c r="N47" s="173"/>
      <c r="O47" s="195"/>
      <c r="P47" s="196"/>
    </row>
    <row r="48" spans="1:16" ht="16.5" thickBot="1" x14ac:dyDescent="0.25">
      <c r="A48" s="512" t="s">
        <v>773</v>
      </c>
      <c r="B48" s="513"/>
      <c r="C48" s="188">
        <f>SUM(C16:C47)</f>
        <v>1</v>
      </c>
      <c r="D48" s="189">
        <f>SUM(D16:D47)</f>
        <v>1941803.1199999999</v>
      </c>
      <c r="E48" s="181"/>
      <c r="F48" s="182"/>
      <c r="G48" s="181"/>
      <c r="H48" s="182"/>
      <c r="I48" s="181"/>
      <c r="J48" s="182"/>
      <c r="K48" s="183"/>
      <c r="L48" s="182"/>
      <c r="M48" s="183"/>
      <c r="N48" s="182"/>
      <c r="O48" s="183"/>
      <c r="P48" s="182"/>
    </row>
    <row r="49" spans="1:16" ht="14.25" x14ac:dyDescent="0.2">
      <c r="A49" s="514" t="s">
        <v>774</v>
      </c>
      <c r="B49" s="515"/>
      <c r="C49" s="515"/>
      <c r="D49" s="185"/>
      <c r="E49" s="507">
        <f>E50/D48</f>
        <v>6.9330594648545005E-2</v>
      </c>
      <c r="F49" s="508"/>
      <c r="G49" s="507">
        <f>G50/D48</f>
        <v>8.3918031298662252E-2</v>
      </c>
      <c r="H49" s="508"/>
      <c r="I49" s="507">
        <f>I50/D48</f>
        <v>0.16108274097324557</v>
      </c>
      <c r="J49" s="508"/>
      <c r="K49" s="509">
        <f>K50/D48</f>
        <v>0.28884659944309915</v>
      </c>
      <c r="L49" s="508"/>
      <c r="M49" s="509">
        <f>M50/D48</f>
        <v>0.28197323372309763</v>
      </c>
      <c r="N49" s="508"/>
      <c r="O49" s="509">
        <f>O50/D48</f>
        <v>0.11484879991335065</v>
      </c>
      <c r="P49" s="508"/>
    </row>
    <row r="50" spans="1:16" ht="14.25" x14ac:dyDescent="0.2">
      <c r="A50" s="521" t="s">
        <v>775</v>
      </c>
      <c r="B50" s="522"/>
      <c r="C50" s="522"/>
      <c r="D50" s="186"/>
      <c r="E50" s="526">
        <f>SUM(F16:F47)</f>
        <v>134626.36499999999</v>
      </c>
      <c r="F50" s="506"/>
      <c r="G50" s="526">
        <f>SUM(H16:H47)</f>
        <v>162952.29500000001</v>
      </c>
      <c r="H50" s="506"/>
      <c r="I50" s="526">
        <f>SUM(J16:J47)</f>
        <v>312790.96900000004</v>
      </c>
      <c r="J50" s="506"/>
      <c r="K50" s="505">
        <f>SUM(L16:L47)</f>
        <v>560883.22800000012</v>
      </c>
      <c r="L50" s="506"/>
      <c r="M50" s="505">
        <f>SUM(N16:N47)</f>
        <v>547536.50500000012</v>
      </c>
      <c r="N50" s="506"/>
      <c r="O50" s="505">
        <f>SUM(P16:P47)</f>
        <v>223013.758</v>
      </c>
      <c r="P50" s="506"/>
    </row>
    <row r="51" spans="1:16" ht="14.25" x14ac:dyDescent="0.2">
      <c r="A51" s="521" t="s">
        <v>776</v>
      </c>
      <c r="B51" s="522"/>
      <c r="C51" s="522"/>
      <c r="D51" s="186"/>
      <c r="E51" s="523">
        <f>E52/D48</f>
        <v>6.9330594648545005E-2</v>
      </c>
      <c r="F51" s="524"/>
      <c r="G51" s="523">
        <f>G52/D48</f>
        <v>0.15324862594720728</v>
      </c>
      <c r="H51" s="524"/>
      <c r="I51" s="523">
        <f>I52/D48</f>
        <v>0.31433136692045283</v>
      </c>
      <c r="J51" s="524"/>
      <c r="K51" s="525">
        <f>K52/D48</f>
        <v>0.60317796636355203</v>
      </c>
      <c r="L51" s="524"/>
      <c r="M51" s="525">
        <f>M52/D48</f>
        <v>0.8851512000866496</v>
      </c>
      <c r="N51" s="524"/>
      <c r="O51" s="525">
        <f>O52/D48</f>
        <v>1.0000000000000002</v>
      </c>
      <c r="P51" s="524"/>
    </row>
    <row r="52" spans="1:16" ht="15" thickBot="1" x14ac:dyDescent="0.25">
      <c r="A52" s="518" t="s">
        <v>777</v>
      </c>
      <c r="B52" s="519"/>
      <c r="C52" s="519"/>
      <c r="D52" s="187"/>
      <c r="E52" s="520">
        <f>SUM(F16:F47)</f>
        <v>134626.36499999999</v>
      </c>
      <c r="F52" s="517"/>
      <c r="G52" s="520">
        <f>G50+E52</f>
        <v>297578.66000000003</v>
      </c>
      <c r="H52" s="517"/>
      <c r="I52" s="520">
        <f>I50+G52</f>
        <v>610369.62900000007</v>
      </c>
      <c r="J52" s="517"/>
      <c r="K52" s="516">
        <f>K50+I52</f>
        <v>1171252.8570000003</v>
      </c>
      <c r="L52" s="517"/>
      <c r="M52" s="516">
        <f>M50+K52</f>
        <v>1718789.3620000004</v>
      </c>
      <c r="N52" s="517"/>
      <c r="O52" s="516">
        <f>O50+M52</f>
        <v>1941803.1200000003</v>
      </c>
      <c r="P52" s="517"/>
    </row>
  </sheetData>
  <mergeCells count="111">
    <mergeCell ref="C13:M13"/>
    <mergeCell ref="N13:P13"/>
    <mergeCell ref="C12:M12"/>
    <mergeCell ref="N12:P12"/>
    <mergeCell ref="C5:P5"/>
    <mergeCell ref="C6:P6"/>
    <mergeCell ref="C7:P7"/>
    <mergeCell ref="C8:P8"/>
    <mergeCell ref="C9:P9"/>
    <mergeCell ref="C10:P10"/>
    <mergeCell ref="C11:L11"/>
    <mergeCell ref="O52:P52"/>
    <mergeCell ref="A40:A41"/>
    <mergeCell ref="B40:B41"/>
    <mergeCell ref="C40:C41"/>
    <mergeCell ref="D40:D41"/>
    <mergeCell ref="A52:C52"/>
    <mergeCell ref="E52:F52"/>
    <mergeCell ref="G52:H52"/>
    <mergeCell ref="I52:J52"/>
    <mergeCell ref="K52:L52"/>
    <mergeCell ref="M52:N52"/>
    <mergeCell ref="O50:P50"/>
    <mergeCell ref="A51:C51"/>
    <mergeCell ref="E51:F51"/>
    <mergeCell ref="G51:H51"/>
    <mergeCell ref="I51:J51"/>
    <mergeCell ref="K51:L51"/>
    <mergeCell ref="M51:N51"/>
    <mergeCell ref="O51:P51"/>
    <mergeCell ref="A50:C50"/>
    <mergeCell ref="E50:F50"/>
    <mergeCell ref="G50:H50"/>
    <mergeCell ref="I50:J50"/>
    <mergeCell ref="K50:L50"/>
    <mergeCell ref="M50:N50"/>
    <mergeCell ref="E49:F49"/>
    <mergeCell ref="G49:H49"/>
    <mergeCell ref="I49:J49"/>
    <mergeCell ref="K49:L49"/>
    <mergeCell ref="M49:N49"/>
    <mergeCell ref="O49:P49"/>
    <mergeCell ref="A46:A47"/>
    <mergeCell ref="B46:B47"/>
    <mergeCell ref="C46:C47"/>
    <mergeCell ref="D46:D47"/>
    <mergeCell ref="A48:B48"/>
    <mergeCell ref="A49:C49"/>
    <mergeCell ref="A36:A37"/>
    <mergeCell ref="B36:B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B16:B17"/>
    <mergeCell ref="C16:C17"/>
    <mergeCell ref="D16:D17"/>
    <mergeCell ref="A18:A19"/>
    <mergeCell ref="B18:B19"/>
    <mergeCell ref="C18:C19"/>
    <mergeCell ref="D18:D19"/>
    <mergeCell ref="A28:A29"/>
    <mergeCell ref="B28:B29"/>
    <mergeCell ref="C28:C29"/>
    <mergeCell ref="D28:D29"/>
    <mergeCell ref="D42:D43"/>
    <mergeCell ref="D44:D45"/>
    <mergeCell ref="A42:A43"/>
    <mergeCell ref="B42:B43"/>
    <mergeCell ref="A44:A45"/>
    <mergeCell ref="B44:B45"/>
    <mergeCell ref="C42:C43"/>
    <mergeCell ref="C44:C45"/>
    <mergeCell ref="A14:P14"/>
    <mergeCell ref="E15:F15"/>
    <mergeCell ref="G15:H15"/>
    <mergeCell ref="I15:J15"/>
    <mergeCell ref="K15:L15"/>
    <mergeCell ref="M15:N15"/>
    <mergeCell ref="O15:P15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A8" sqref="A8:G8"/>
    </sheetView>
  </sheetViews>
  <sheetFormatPr defaultRowHeight="12.75" x14ac:dyDescent="0.2"/>
  <cols>
    <col min="2" max="2" width="13" customWidth="1"/>
    <col min="6" max="6" width="12.6640625" customWidth="1"/>
    <col min="8" max="8" width="12.33203125" customWidth="1"/>
    <col min="9" max="9" width="18" customWidth="1"/>
  </cols>
  <sheetData>
    <row r="1" spans="1:9" x14ac:dyDescent="0.2">
      <c r="A1" s="201"/>
      <c r="B1" s="202"/>
      <c r="C1" s="202"/>
      <c r="D1" s="202"/>
      <c r="E1" s="202"/>
      <c r="F1" s="202"/>
      <c r="G1" s="202"/>
      <c r="H1" s="202"/>
      <c r="I1" s="203"/>
    </row>
    <row r="2" spans="1:9" ht="12.75" customHeight="1" x14ac:dyDescent="0.2">
      <c r="A2" s="558"/>
      <c r="B2" s="559"/>
      <c r="C2" s="559"/>
      <c r="D2" s="559"/>
      <c r="E2" s="559"/>
      <c r="F2" s="559"/>
      <c r="G2" s="559"/>
      <c r="H2" s="559"/>
      <c r="I2" s="560"/>
    </row>
    <row r="3" spans="1:9" ht="14.25" x14ac:dyDescent="0.2">
      <c r="A3" s="558"/>
      <c r="B3" s="559"/>
      <c r="C3" s="559"/>
      <c r="D3" s="559"/>
      <c r="E3" s="559"/>
      <c r="F3" s="559"/>
      <c r="G3" s="559"/>
      <c r="H3" s="559"/>
      <c r="I3" s="560"/>
    </row>
    <row r="4" spans="1:9" ht="14.25" x14ac:dyDescent="0.2">
      <c r="A4" s="558"/>
      <c r="B4" s="559"/>
      <c r="C4" s="559"/>
      <c r="D4" s="559"/>
      <c r="E4" s="559"/>
      <c r="F4" s="559"/>
      <c r="G4" s="559"/>
      <c r="H4" s="559"/>
      <c r="I4" s="560"/>
    </row>
    <row r="5" spans="1:9" x14ac:dyDescent="0.2">
      <c r="A5" s="555"/>
      <c r="B5" s="556"/>
      <c r="C5" s="556"/>
      <c r="D5" s="556"/>
      <c r="E5" s="556"/>
      <c r="F5" s="556"/>
      <c r="G5" s="556"/>
      <c r="H5" s="556"/>
      <c r="I5" s="557"/>
    </row>
    <row r="6" spans="1:9" ht="32.25" customHeight="1" x14ac:dyDescent="0.2">
      <c r="A6" s="421" t="s">
        <v>2226</v>
      </c>
      <c r="B6" s="422"/>
      <c r="C6" s="422"/>
      <c r="D6" s="422"/>
      <c r="E6" s="422"/>
      <c r="F6" s="422"/>
      <c r="G6" s="422"/>
      <c r="H6" s="422"/>
      <c r="I6" s="423"/>
    </row>
    <row r="7" spans="1:9" ht="15.75" customHeight="1" x14ac:dyDescent="0.2">
      <c r="A7" s="421" t="s">
        <v>2227</v>
      </c>
      <c r="B7" s="422"/>
      <c r="C7" s="422"/>
      <c r="D7" s="422"/>
      <c r="E7" s="422"/>
      <c r="F7" s="422"/>
      <c r="G7" s="422"/>
      <c r="H7" s="422"/>
      <c r="I7" s="423"/>
    </row>
    <row r="8" spans="1:9" x14ac:dyDescent="0.2">
      <c r="A8" s="553" t="s">
        <v>2076</v>
      </c>
      <c r="B8" s="554"/>
      <c r="C8" s="554"/>
      <c r="D8" s="554"/>
      <c r="E8" s="554"/>
      <c r="F8" s="554"/>
      <c r="G8" s="554"/>
      <c r="H8" s="531" t="s">
        <v>725</v>
      </c>
      <c r="I8" s="532"/>
    </row>
    <row r="9" spans="1:9" ht="24.75" customHeight="1" thickBot="1" x14ac:dyDescent="0.25">
      <c r="A9" s="551" t="s">
        <v>2367</v>
      </c>
      <c r="B9" s="552"/>
      <c r="C9" s="552"/>
      <c r="D9" s="552"/>
      <c r="E9" s="552"/>
      <c r="F9" s="552"/>
      <c r="G9" s="549" t="s">
        <v>784</v>
      </c>
      <c r="H9" s="549"/>
      <c r="I9" s="550"/>
    </row>
    <row r="10" spans="1:9" ht="0.75" customHeight="1" x14ac:dyDescent="0.2">
      <c r="A10" s="204"/>
      <c r="B10" s="205"/>
      <c r="C10" s="205"/>
      <c r="D10" s="205"/>
      <c r="E10" s="205"/>
      <c r="F10" s="205"/>
      <c r="G10" s="205"/>
      <c r="H10" s="205"/>
      <c r="I10" s="206"/>
    </row>
    <row r="11" spans="1:9" ht="19.5" customHeight="1" thickBot="1" x14ac:dyDescent="0.25">
      <c r="A11" s="538" t="s">
        <v>480</v>
      </c>
      <c r="B11" s="539"/>
      <c r="C11" s="539"/>
      <c r="D11" s="539"/>
      <c r="E11" s="539"/>
      <c r="F11" s="539"/>
      <c r="G11" s="539"/>
      <c r="H11" s="539"/>
      <c r="I11" s="540"/>
    </row>
    <row r="12" spans="1:9" x14ac:dyDescent="0.2">
      <c r="A12" s="346"/>
      <c r="B12" s="347"/>
      <c r="C12" s="347"/>
      <c r="D12" s="347"/>
      <c r="E12" s="347"/>
      <c r="F12" s="347"/>
      <c r="G12" s="347"/>
      <c r="H12" s="347"/>
      <c r="I12" s="348"/>
    </row>
    <row r="13" spans="1:9" x14ac:dyDescent="0.2">
      <c r="A13" s="77"/>
      <c r="B13" s="78"/>
      <c r="C13" s="78"/>
      <c r="D13" s="78"/>
      <c r="E13" s="78"/>
      <c r="F13" s="78"/>
      <c r="G13" s="78"/>
      <c r="H13" s="78"/>
      <c r="I13" s="331"/>
    </row>
    <row r="14" spans="1:9" ht="13.5" thickBot="1" x14ac:dyDescent="0.25">
      <c r="A14" s="332" t="s">
        <v>481</v>
      </c>
      <c r="B14" s="79" t="s">
        <v>482</v>
      </c>
      <c r="C14" s="80"/>
      <c r="D14" s="80"/>
      <c r="E14" s="80"/>
      <c r="F14" s="80"/>
      <c r="G14" s="80"/>
      <c r="H14" s="80"/>
      <c r="I14" s="333"/>
    </row>
    <row r="15" spans="1:9" x14ac:dyDescent="0.2">
      <c r="A15" s="334">
        <v>1</v>
      </c>
      <c r="B15" s="81" t="s">
        <v>483</v>
      </c>
      <c r="C15" s="82"/>
      <c r="D15" s="82"/>
      <c r="E15" s="82"/>
      <c r="F15" s="82"/>
      <c r="G15" s="82"/>
      <c r="H15" s="83"/>
      <c r="I15" s="335">
        <v>0.04</v>
      </c>
    </row>
    <row r="16" spans="1:9" x14ac:dyDescent="0.2">
      <c r="A16" s="336">
        <v>2</v>
      </c>
      <c r="B16" s="84" t="s">
        <v>484</v>
      </c>
      <c r="C16" s="80"/>
      <c r="D16" s="80"/>
      <c r="E16" s="80"/>
      <c r="F16" s="80"/>
      <c r="G16" s="80"/>
      <c r="H16" s="80"/>
      <c r="I16" s="337">
        <v>8.0000000000000002E-3</v>
      </c>
    </row>
    <row r="17" spans="1:9" x14ac:dyDescent="0.2">
      <c r="A17" s="336">
        <v>3</v>
      </c>
      <c r="B17" s="84" t="s">
        <v>485</v>
      </c>
      <c r="C17" s="80"/>
      <c r="D17" s="80"/>
      <c r="E17" s="80"/>
      <c r="F17" s="80"/>
      <c r="G17" s="80"/>
      <c r="H17" s="85"/>
      <c r="I17" s="338">
        <v>0.01</v>
      </c>
    </row>
    <row r="18" spans="1:9" x14ac:dyDescent="0.2">
      <c r="A18" s="336">
        <v>4</v>
      </c>
      <c r="B18" s="84" t="s">
        <v>486</v>
      </c>
      <c r="C18" s="80"/>
      <c r="D18" s="80"/>
      <c r="E18" s="80"/>
      <c r="F18" s="80"/>
      <c r="G18" s="80"/>
      <c r="H18" s="85"/>
      <c r="I18" s="337">
        <v>8.5000000000000006E-3</v>
      </c>
    </row>
    <row r="19" spans="1:9" x14ac:dyDescent="0.2">
      <c r="A19" s="336">
        <v>5</v>
      </c>
      <c r="B19" s="84" t="s">
        <v>487</v>
      </c>
      <c r="C19" s="80"/>
      <c r="D19" s="80"/>
      <c r="E19" s="80"/>
      <c r="F19" s="80"/>
      <c r="G19" s="80"/>
      <c r="H19" s="85"/>
      <c r="I19" s="337">
        <v>7.0199999999999999E-2</v>
      </c>
    </row>
    <row r="20" spans="1:9" ht="13.5" thickBot="1" x14ac:dyDescent="0.25">
      <c r="A20" s="339">
        <v>6</v>
      </c>
      <c r="B20" s="86" t="s">
        <v>488</v>
      </c>
      <c r="C20" s="87"/>
      <c r="D20" s="87"/>
      <c r="E20" s="87"/>
      <c r="F20" s="87"/>
      <c r="G20" s="87"/>
      <c r="H20" s="88"/>
      <c r="I20" s="340">
        <f>I27</f>
        <v>8.6499999999999994E-2</v>
      </c>
    </row>
    <row r="21" spans="1:9" x14ac:dyDescent="0.2">
      <c r="A21" s="341"/>
      <c r="B21" s="80"/>
      <c r="C21" s="80"/>
      <c r="D21" s="80"/>
      <c r="E21" s="80"/>
      <c r="F21" s="80"/>
      <c r="G21" s="80"/>
      <c r="H21" s="80"/>
      <c r="I21" s="342"/>
    </row>
    <row r="22" spans="1:9" ht="13.5" thickBot="1" x14ac:dyDescent="0.25">
      <c r="A22" s="332" t="s">
        <v>481</v>
      </c>
      <c r="B22" s="79" t="s">
        <v>489</v>
      </c>
      <c r="C22" s="80"/>
      <c r="D22" s="80"/>
      <c r="E22" s="80"/>
      <c r="F22" s="80"/>
      <c r="G22" s="80"/>
      <c r="H22" s="80"/>
      <c r="I22" s="342"/>
    </row>
    <row r="23" spans="1:9" x14ac:dyDescent="0.2">
      <c r="A23" s="334" t="s">
        <v>103</v>
      </c>
      <c r="B23" s="89" t="s">
        <v>490</v>
      </c>
      <c r="C23" s="82"/>
      <c r="D23" s="82"/>
      <c r="E23" s="82"/>
      <c r="F23" s="82"/>
      <c r="G23" s="82"/>
      <c r="H23" s="82"/>
      <c r="I23" s="90">
        <v>0.05</v>
      </c>
    </row>
    <row r="24" spans="1:9" x14ac:dyDescent="0.2">
      <c r="A24" s="336" t="s">
        <v>107</v>
      </c>
      <c r="B24" s="84" t="s">
        <v>491</v>
      </c>
      <c r="C24" s="80"/>
      <c r="D24" s="80"/>
      <c r="E24" s="80"/>
      <c r="F24" s="80"/>
      <c r="G24" s="80"/>
      <c r="H24" s="80"/>
      <c r="I24" s="91">
        <v>6.4999999999999997E-3</v>
      </c>
    </row>
    <row r="25" spans="1:9" x14ac:dyDescent="0.2">
      <c r="A25" s="336" t="s">
        <v>107</v>
      </c>
      <c r="B25" s="84" t="s">
        <v>492</v>
      </c>
      <c r="C25" s="80"/>
      <c r="D25" s="80"/>
      <c r="E25" s="80"/>
      <c r="F25" s="80"/>
      <c r="G25" s="80"/>
      <c r="H25" s="80"/>
      <c r="I25" s="91">
        <v>0.03</v>
      </c>
    </row>
    <row r="26" spans="1:9" ht="13.5" thickBot="1" x14ac:dyDescent="0.25">
      <c r="A26" s="339" t="s">
        <v>108</v>
      </c>
      <c r="B26" s="92" t="s">
        <v>493</v>
      </c>
      <c r="C26" s="87"/>
      <c r="D26" s="87"/>
      <c r="E26" s="87"/>
      <c r="F26" s="87"/>
      <c r="G26" s="87"/>
      <c r="H26" s="87"/>
      <c r="I26" s="93">
        <v>0</v>
      </c>
    </row>
    <row r="27" spans="1:9" ht="13.5" thickBot="1" x14ac:dyDescent="0.25">
      <c r="A27" s="343"/>
      <c r="B27" s="80"/>
      <c r="C27" s="80"/>
      <c r="D27" s="80"/>
      <c r="E27" s="80"/>
      <c r="F27" s="80"/>
      <c r="G27" s="541" t="s">
        <v>494</v>
      </c>
      <c r="H27" s="541"/>
      <c r="I27" s="344">
        <f>SUM(I23:I26)</f>
        <v>8.6499999999999994E-2</v>
      </c>
    </row>
    <row r="28" spans="1:9" x14ac:dyDescent="0.2">
      <c r="A28" s="343"/>
      <c r="B28" s="80"/>
      <c r="C28" s="80"/>
      <c r="D28" s="80"/>
      <c r="E28" s="80"/>
      <c r="F28" s="80"/>
      <c r="G28" s="80"/>
      <c r="H28" s="80"/>
      <c r="I28" s="345"/>
    </row>
    <row r="29" spans="1:9" ht="15" thickBot="1" x14ac:dyDescent="0.25">
      <c r="A29" s="542" t="s">
        <v>495</v>
      </c>
      <c r="B29" s="543"/>
      <c r="C29" s="543"/>
      <c r="D29" s="543"/>
      <c r="E29" s="543"/>
      <c r="F29" s="543"/>
      <c r="G29" s="543"/>
      <c r="H29" s="543"/>
      <c r="I29" s="544"/>
    </row>
    <row r="30" spans="1:9" ht="39.75" customHeight="1" thickBot="1" x14ac:dyDescent="0.25">
      <c r="A30" s="545"/>
      <c r="B30" s="546"/>
      <c r="C30" s="546"/>
      <c r="D30" s="546"/>
      <c r="E30" s="546"/>
      <c r="F30" s="546"/>
      <c r="G30" s="546"/>
      <c r="H30" s="547"/>
      <c r="I30" s="349">
        <f>(((1+I15+I16+I17)*(1+I18)*(1+I19))/(1-I20))-1</f>
        <v>0.25002288845101295</v>
      </c>
    </row>
    <row r="31" spans="1:9" x14ac:dyDescent="0.2">
      <c r="A31" s="548" t="s">
        <v>496</v>
      </c>
      <c r="B31" s="548"/>
      <c r="C31" s="548"/>
      <c r="D31" s="548"/>
      <c r="E31" s="548"/>
      <c r="F31" s="548"/>
      <c r="G31" s="548"/>
      <c r="H31" s="548"/>
      <c r="I31" s="548"/>
    </row>
    <row r="32" spans="1:9" x14ac:dyDescent="0.2">
      <c r="A32" s="548"/>
      <c r="B32" s="548"/>
      <c r="C32" s="548"/>
      <c r="D32" s="548"/>
      <c r="E32" s="548"/>
      <c r="F32" s="548"/>
      <c r="G32" s="548"/>
      <c r="H32" s="548"/>
      <c r="I32" s="548"/>
    </row>
  </sheetData>
  <mergeCells count="15">
    <mergeCell ref="A6:I6"/>
    <mergeCell ref="A5:I5"/>
    <mergeCell ref="A4:I4"/>
    <mergeCell ref="A3:I3"/>
    <mergeCell ref="A2:I2"/>
    <mergeCell ref="G9:I9"/>
    <mergeCell ref="H8:I8"/>
    <mergeCell ref="A9:F9"/>
    <mergeCell ref="A8:G8"/>
    <mergeCell ref="A7:I7"/>
    <mergeCell ref="A11:I11"/>
    <mergeCell ref="G27:H27"/>
    <mergeCell ref="A29:I29"/>
    <mergeCell ref="A30:H30"/>
    <mergeCell ref="A31:I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ORÇAMENTO</vt:lpstr>
      <vt:lpstr>CPU</vt:lpstr>
      <vt:lpstr>RESUMO DA OBRA</vt:lpstr>
      <vt:lpstr>MEMÓRIA DE CÁLCULO</vt:lpstr>
      <vt:lpstr>CRONOGRAMA</vt:lpstr>
      <vt:lpstr>BDI</vt:lpstr>
      <vt:lpstr>BDI!Area_de_impressao</vt:lpstr>
      <vt:lpstr>CPU!Area_de_impressao</vt:lpstr>
      <vt:lpstr>CRONOGRAMA!Area_de_impressao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\376\377\000O\000R\000\307\000A\000M\000E\000N\000T\000O\000 \000G\000I\000N\000\301\000S\000I\000O\000 \000P\000O\000L\000I\000E\000S\000P\000O\000R\000T\000I\000V\000O</dc:title>
  <dc:creator>\376\377\000t\000a\000s\000s\000i\000a\000n\000a\000.\000g\000r\000a\000n\000d\000o</dc:creator>
  <cp:lastModifiedBy>Acer</cp:lastModifiedBy>
  <cp:lastPrinted>2022-04-12T12:13:34Z</cp:lastPrinted>
  <dcterms:created xsi:type="dcterms:W3CDTF">2021-02-06T09:17:35Z</dcterms:created>
  <dcterms:modified xsi:type="dcterms:W3CDTF">2022-07-28T13:05:25Z</dcterms:modified>
</cp:coreProperties>
</file>