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a\Documents\VINI CONCORDIA\garrafão\"/>
    </mc:Choice>
  </mc:AlternateContent>
  <xr:revisionPtr revIDLastSave="0" documentId="8_{721B3FC0-C330-491C-96D6-FEBAC869BD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 GERAL (2)" sheetId="4" r:id="rId1"/>
    <sheet name="MOBILIZAÇÕES (2)" sheetId="5" state="hidden" r:id="rId2"/>
    <sheet name="CRONO-GERAL (2)" sheetId="7" r:id="rId3"/>
    <sheet name="LISTA EQUIPAMENTOS (2)" sheetId="6" state="hidden" r:id="rId4"/>
    <sheet name="CPU-GERAL (2)" sheetId="10" state="hidden" r:id="rId5"/>
    <sheet name="CPU A1" sheetId="11" r:id="rId6"/>
    <sheet name="BDI " sheetId="8" r:id="rId7"/>
    <sheet name="ENCARGOS (2)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'ORÇAMENTO GERAL (2)'!$A$8:$G$236</definedName>
    <definedName name="_I">"$#REF!.$J$65:$IK$855"</definedName>
    <definedName name="_I_1">"$#REF!.$J$65:$IK$853"</definedName>
    <definedName name="_I_1_1">"$#REF!.$J$71:$IK$862"</definedName>
    <definedName name="_I_1_1_1">"$#REF!.$J$65:$IK$853"</definedName>
    <definedName name="_I_1_1_1_1">"$#REF!.$J$65:$IK$853"</definedName>
    <definedName name="_I_1_1_1_1_1">"$#REF!.$J$69:$IK$860"</definedName>
    <definedName name="_I_1_1_1_1_1_1">"$#REF!.$J$39:$IK$824"</definedName>
    <definedName name="_I_1_1_1_1_1_1_1">"$#REF!.$J$57:$IK$831"</definedName>
    <definedName name="_I_1_1_1_29">"$#REF!.$J$39:$IK$824"</definedName>
    <definedName name="_I_1_1_10">"$#REF!.$N$76:$IO$881"</definedName>
    <definedName name="_I_1_1_11">"$#REF!.$N$76:$IO$881"</definedName>
    <definedName name="_I_1_1_12">"$#REF!.$N$76:$IO$881"</definedName>
    <definedName name="_I_1_1_19">"$#REF!.$K$70:$IL$861"</definedName>
    <definedName name="_I_1_1_19_29">"$#REF!.$K$58:$IL$832"</definedName>
    <definedName name="_I_1_1_29">"$#REF!.$J$59:$IK$833"</definedName>
    <definedName name="_I_1_1_3">"$#REF!.$N$76:$IO$881"</definedName>
    <definedName name="_I_1_1_3_1">"$#REF!.$N$76:$IO$881"</definedName>
    <definedName name="_I_1_1_4">"$#REF!.$N$76:$IO$881"</definedName>
    <definedName name="_I_1_1_4_1">"$#REF!.$N$76:$IO$881"</definedName>
    <definedName name="_I_1_1_5">"$#REF!.$N$76:$IO$881"</definedName>
    <definedName name="_I_1_1_5_1">"$#REF!.$N$76:$IO$881"</definedName>
    <definedName name="_I_1_1_6">"$#REF!.$N$76:$IO$881"</definedName>
    <definedName name="_I_1_1_6_1">"$#REF!.$N$76:$IO$881"</definedName>
    <definedName name="_I_1_1_7">"$#REF!.$N$76:$IO$881"</definedName>
    <definedName name="_I_1_1_7_1">"$#REF!.$N$76:$IO$881"</definedName>
    <definedName name="_I_1_1_9">"$#REF!.$N$76:$IO$881"</definedName>
    <definedName name="_I_1_10">"$#REF!.$N$69:$IO$874"</definedName>
    <definedName name="_I_1_11">"$#REF!.$N$69:$IO$874"</definedName>
    <definedName name="_I_1_12">"$#REF!.$N$69:$IO$874"</definedName>
    <definedName name="_I_1_19">"$#REF!.$K$65:$IL$854"</definedName>
    <definedName name="_I_1_19_29">"$#REF!.$K$39:$IL$825"</definedName>
    <definedName name="_I_1_29">"$#REF!.$J$39:$IK$824"</definedName>
    <definedName name="_I_1_3">"$#REF!.$N$69:$IO$874"</definedName>
    <definedName name="_I_1_3_1">"$#REF!.$N$69:$IO$874"</definedName>
    <definedName name="_I_1_4">"$#REF!.$N$69:$IO$874"</definedName>
    <definedName name="_I_1_4_1">"$#REF!.$N$69:$IO$874"</definedName>
    <definedName name="_I_1_5">"$#REF!.$N$69:$IO$874"</definedName>
    <definedName name="_I_1_5_1">"$#REF!.$N$69:$IO$874"</definedName>
    <definedName name="_I_1_6">"$#REF!.$N$69:$IO$874"</definedName>
    <definedName name="_I_1_6_1">"$#REF!.$N$69:$IO$874"</definedName>
    <definedName name="_I_1_7">"$#REF!.$N$69:$IO$874"</definedName>
    <definedName name="_I_1_7_1">"$#REF!.$N$69:$IO$874"</definedName>
    <definedName name="_I_1_9">"$#REF!.$N$69:$IO$874"</definedName>
    <definedName name="_I_10">"$#REF!.$J$66:$IK$857"</definedName>
    <definedName name="_I_11">"$#REF!.$J$88:$IK$886"</definedName>
    <definedName name="_I_12">"$#REF!.$J$66:$IK$857"</definedName>
    <definedName name="_I_19">"$#REF!.$K$65:$IL$854"</definedName>
    <definedName name="_I_19_29">"$#REF!.$K$39:$IL$825"</definedName>
    <definedName name="_I_29">"$#REF!.$J$39:$IK$826"</definedName>
    <definedName name="_I_3">"$#REF!.$N$69:$IO$874"</definedName>
    <definedName name="_I_3_1">"$#REF!.$N$69:$IO$874"</definedName>
    <definedName name="_I_4">"$#REF!.$J$88:$IK$886"</definedName>
    <definedName name="_I_4_1">"$#REF!.$J$66:$IK$857"</definedName>
    <definedName name="_I_5">"$#REF!.$J$88:$IK$886"</definedName>
    <definedName name="_I_5_1">"$#REF!.$J$66:$IK$857"</definedName>
    <definedName name="_I_6">"$#REF!.$J$88:$IK$886"</definedName>
    <definedName name="_I_6_1">"$#REF!.$J$66:$IK$857"</definedName>
    <definedName name="_I_7">"$#REF!.$J$88:$IK$886"</definedName>
    <definedName name="_I_7_1">"$#REF!.$J$66:$IK$857"</definedName>
    <definedName name="_I_9">"$#REF!.$J$88:$IK$886"</definedName>
    <definedName name="_S">"'file:///B:/PATO - BR - 425 aditivo.xls'#$COMPOS1.$#REF!$#REF!:$#REF!$#REF!"</definedName>
    <definedName name="_S_1">"'file:///B:/PATO - BR - 425 aditivo.xls'#$COMPOS1.$#REF!$#REF!:$#REF!$#REF!"</definedName>
    <definedName name="_S_1_1">"'file:///B:/PATO - BR - 425 aditivo.xls'#$COMPOS1.$#REF!$#REF!:$#REF!$#REF!"</definedName>
    <definedName name="_S_1_1_1">"'file:///B:/PATO - BR - 425 aditivo.xls'#$COMPOS1.$#REF!$#REF!:$#REF!$#REF!"</definedName>
    <definedName name="_S_1_1_1_1">"'file:///B:/PATO - BR - 425 aditivo.xls'#$COMPOS1.$#REF!$#REF!:$#REF!$#REF!"</definedName>
    <definedName name="_S_1_1_1_1_1">"'file:///B:/PATO - BR - 425 aditivo.xls'#$COMPOS1.$#REF!$#REF!:$#REF!$#REF!"</definedName>
    <definedName name="_S_1_1_1_1_1_1">"'file:///B:/PATO - BR - 425 aditivo.xls'#$COMPOS1.$#REF!$#REF!:$#REF!$#REF!"</definedName>
    <definedName name="_S_1_1_1_1_1_1_1">"'file:///B:/PATO - BR - 425 aditivo.xls'#$COMPOS1.$#REF!$#REF!:$#REF!$#REF!"</definedName>
    <definedName name="_S_1_1_1_10">"'file:///B:/PATO - BR - 425 aditivo.xls'#$COMPOS1.$#REF!$#REF!:$#REF!$#REF!"</definedName>
    <definedName name="_S_1_1_1_11">"'file:///B:/PATO - BR - 425 aditivo.xls'#$COMPOS1.$#REF!$#REF!:$#REF!$#REF!"</definedName>
    <definedName name="_S_1_1_1_2">"'file:///B:/PATO - BR - 425 aditivo.xls'#$COMPOS1.$#REF!$#REF!:$#REF!$#REF!"</definedName>
    <definedName name="_S_1_1_1_2_1">"'file:///B:/PATO - BR - 425 aditivo.xls'#$COMPOS1.$#REF!$#REF!:$#REF!$#REF!"</definedName>
    <definedName name="_S_1_1_1_26">"'file:///B:/PATO - BR - 425 aditivo.xls'#$COMPOS1.$#REF!$#REF!:$#REF!$#REF!"</definedName>
    <definedName name="_S_1_1_1_27">"'file:///B:/PATO - BR - 425 aditivo.xls'#$COMPOS1.$#REF!$#REF!:$#REF!$#REF!"</definedName>
    <definedName name="_S_1_1_1_27_1">"'file:///B:/PATO - BR - 425 aditivo.xls'#$COMPOS1.$#REF!$#REF!:$#REF!$#REF!"</definedName>
    <definedName name="_S_1_1_1_5">"'file:///B:/PATO - BR - 425 aditivo.xls'#$COMPOS1.$#REF!$#REF!:$#REF!$#REF!"</definedName>
    <definedName name="_S_1_1_1_5_1">"'file:///B:/PATO - BR - 425 aditivo.xls'#$COMPOS1.$#REF!$#REF!:$#REF!$#REF!"</definedName>
    <definedName name="_S_1_1_1_6">"'file:///B:/PATO - BR - 425 aditivo.xls'#$COMPOS1.$#REF!$#REF!:$#REF!$#REF!"</definedName>
    <definedName name="_S_1_1_1_6_1">"'file:///B:/PATO - BR - 425 aditivo.xls'#$COMPOS1.$#REF!$#REF!:$#REF!$#REF!"</definedName>
    <definedName name="_S_1_1_1_7">"'file:///B:/PATO - BR - 425 aditivo.xls'#$COMPOS1.$#REF!$#REF!:$#REF!$#REF!"</definedName>
    <definedName name="_S_1_1_1_7_1">"'file:///B:/PATO - BR - 425 aditivo.xls'#$COMPOS1.$#REF!$#REF!:$#REF!$#REF!"</definedName>
    <definedName name="_S_1_1_1_8">"'file:///B:/PATO - BR - 425 aditivo.xls'#$COMPOS1.$#REF!$#REF!:$#REF!$#REF!"</definedName>
    <definedName name="_S_1_1_1_9">"'file:///B:/PATO - BR - 425 aditivo.xls'#$COMPOS1.$#REF!$#REF!:$#REF!$#REF!"</definedName>
    <definedName name="_S_1_1_10">"'file:///B:/PATO - BR - 425 aditivo.xls'#$COMPOS1.$#REF!$#REF!:$#REF!$#REF!"</definedName>
    <definedName name="_S_1_1_10_1">"'file:///B:/PATO - BR - 425 aditivo.xls'#$COMPOS1.$#REF!$#REF!:$#REF!$#REF!"</definedName>
    <definedName name="_S_1_1_11">"'file:///B:/PATO - BR - 425 aditivo.xls'#$COMPOS1.$#REF!$#REF!:$#REF!$#REF!"</definedName>
    <definedName name="_S_1_1_11_1">"'file:///B:/PATO - BR - 425 aditivo.xls'#$COMPOS1.$#REF!$#REF!:$#REF!$#REF!"</definedName>
    <definedName name="_S_1_1_12">"'file:///B:/PATO - BR - 425 aditivo.xls'#$COMPOS1.$#REF!$#REF!:$#REF!$#REF!"</definedName>
    <definedName name="_S_1_1_2">"'file:///B:/PATO - BR - 425 aditivo.xls'#$COMPOS1.$#REF!$#REF!:$#REF!$#REF!"</definedName>
    <definedName name="_S_1_1_2_1">"'file:///B:/PATO - BR - 425 aditivo.xls'#$COMPOS1.$#REF!$#REF!:$#REF!$#REF!"</definedName>
    <definedName name="_S_1_1_26">"'file:///B:/PATO - BR - 425 aditivo.xls'#$COMPOS1.$#REF!$#REF!:$#REF!$#REF!"</definedName>
    <definedName name="_S_1_1_27">"'file:///B:/PATO - BR - 425 aditivo.xls'#$COMPOS1.$#REF!$#REF!:$#REF!$#REF!"</definedName>
    <definedName name="_S_1_1_27_1">"'file:///B:/PATO - BR - 425 aditivo.xls'#$COMPOS1.$#REF!$#REF!:$#REF!$#REF!"</definedName>
    <definedName name="_S_1_1_3">"'file:///B:/PATO - BR - 425 aditivo.xls'#$COMPOS1.$#REF!$#REF!:$#REF!$#REF!"</definedName>
    <definedName name="_S_1_1_3_1">"'file:///B:/PATO - BR - 425 aditivo.xls'#$COMPOS1.$#REF!$#REF!:$#REF!$#REF!"</definedName>
    <definedName name="_S_1_1_4">"'file:///B:/PATO - BR - 425 aditivo.xls'#$COMPOS1.$#REF!$#REF!:$#REF!$#REF!"</definedName>
    <definedName name="_S_1_1_4_1">"'file:///B:/PATO - BR - 425 aditivo.xls'#$COMPOS1.$#REF!$#REF!:$#REF!$#REF!"</definedName>
    <definedName name="_S_1_1_5">"'file:///B:/PATO - BR - 425 aditivo.xls'#$COMPOS1.$#REF!$#REF!:$#REF!$#REF!"</definedName>
    <definedName name="_S_1_1_5_1">"'file:///B:/PATO - BR - 425 aditivo.xls'#$COMPOS1.$#REF!$#REF!:$#REF!$#REF!"</definedName>
    <definedName name="_S_1_1_6">"'file:///B:/PATO - BR - 425 aditivo.xls'#$COMPOS1.$#REF!$#REF!:$#REF!$#REF!"</definedName>
    <definedName name="_S_1_1_6_1">"'file:///B:/PATO - BR - 425 aditivo.xls'#$COMPOS1.$#REF!$#REF!:$#REF!$#REF!"</definedName>
    <definedName name="_S_1_1_7">"'file:///B:/PATO - BR - 425 aditivo.xls'#$COMPOS1.$#REF!$#REF!:$#REF!$#REF!"</definedName>
    <definedName name="_S_1_1_7_1">"'file:///B:/PATO - BR - 425 aditivo.xls'#$COMPOS1.$#REF!$#REF!:$#REF!$#REF!"</definedName>
    <definedName name="_S_1_1_8">"'file:///B:/PATO - BR - 425 aditivo.xls'#$COMPOS1.$#REF!$#REF!:$#REF!$#REF!"</definedName>
    <definedName name="_S_1_1_9">"'file:///B:/PATO - BR - 425 aditivo.xls'#$COMPOS1.$#REF!$#REF!:$#REF!$#REF!"</definedName>
    <definedName name="_S_1_1_9_1">"'file:///B:/PATO - BR - 425 aditivo.xls'#$COMPOS1.$#REF!$#REF!:$#REF!$#REF!"</definedName>
    <definedName name="_S_1_10">"'file:///B:/PATO - BR - 425 aditivo.xls'#$COMPOS1.$#REF!$#REF!:$#REF!$#REF!"</definedName>
    <definedName name="_S_1_10_1">"'file:///B:/PATO - BR - 425 aditivo.xls'#$COMPOS1.$#REF!$#REF!:$#REF!$#REF!"</definedName>
    <definedName name="_S_1_11">"'file:///B:/PATO - BR - 425 aditivo.xls'#$COMPOS1.$#REF!$#REF!:$#REF!$#REF!"</definedName>
    <definedName name="_S_1_11_1">"'file:///B:/PATO - BR - 425 aditivo.xls'#$COMPOS1.$#REF!$#REF!:$#REF!$#REF!"</definedName>
    <definedName name="_S_1_12">"'file:///B:/PATO - BR - 425 aditivo.xls'#$COMPOS1.$#REF!$#REF!:$#REF!$#REF!"</definedName>
    <definedName name="_S_1_2">"'file:///B:/PATO - BR - 425 aditivo.xls'#$COMPOS1.$#REF!$#REF!:$#REF!$#REF!"</definedName>
    <definedName name="_S_1_2_1">"'file:///B:/PATO - BR - 425 aditivo.xls'#$COMPOS1.$#REF!$#REF!:$#REF!$#REF!"</definedName>
    <definedName name="_S_1_2_1_1">"'file:///B:/PATO - BR - 425 aditivo.xls'#$COMPOS1.$#REF!$#REF!:$#REF!$#REF!"</definedName>
    <definedName name="_S_1_2_2">"'file:///B:/PATO - BR - 425 aditivo.xls'#$COMPOS1.$#REF!$#REF!:$#REF!$#REF!"</definedName>
    <definedName name="_S_1_26">"'file:///B:/PATO - BR - 425 aditivo.xls'#$COMPOS1.$#REF!$#REF!:$#REF!$#REF!"</definedName>
    <definedName name="_S_1_26_1">"'file:///B:/PATO - BR - 425 aditivo.xls'#$COMPOS1.$#REF!$#REF!:$#REF!$#REF!"</definedName>
    <definedName name="_S_1_27">"'file:///B:/PATO - BR - 425 aditivo.xls'#$COMPOS1.$#REF!$#REF!:$#REF!$#REF!"</definedName>
    <definedName name="_S_1_27_1">"'file:///B:/PATO - BR - 425 aditivo.xls'#$COMPOS1.$#REF!$#REF!:$#REF!$#REF!"</definedName>
    <definedName name="_S_1_27_1_1">"'file:///B:/PATO - BR - 425 aditivo.xls'#$COMPOS1.$#REF!$#REF!:$#REF!$#REF!"</definedName>
    <definedName name="_S_1_27_2">"'file:///B:/PATO - BR - 425 aditivo.xls'#$COMPOS1.$#REF!$#REF!:$#REF!$#REF!"</definedName>
    <definedName name="_S_1_3">"'file:///B:/PATO - BR - 425 aditivo.xls'#$COMPOS1.$#REF!$#REF!:$#REF!$#REF!"</definedName>
    <definedName name="_S_1_3_1">"'file:///B:/PATO - BR - 425 aditivo.xls'#$COMPOS1.$#REF!$#REF!:$#REF!$#REF!"</definedName>
    <definedName name="_S_1_4">"'file:///B:/PATO - BR - 425 aditivo.xls'#$COMPOS1.$#REF!$#REF!:$#REF!$#REF!"</definedName>
    <definedName name="_S_1_4_1">"'file:///B:/PATO - BR - 425 aditivo.xls'#$COMPOS1.$#REF!$#REF!:$#REF!$#REF!"</definedName>
    <definedName name="_S_1_4_1_1">"'file:///B:/PATO - BR - 425 aditivo.xls'#$COMPOS1.$#REF!$#REF!:$#REF!$#REF!"</definedName>
    <definedName name="_S_1_4_2">"'file:///B:/PATO - BR - 425 aditivo.xls'#$COMPOS1.$#REF!$#REF!:$#REF!$#REF!"</definedName>
    <definedName name="_S_1_5">"'file:///B:/PATO - BR - 425 aditivo.xls'#$COMPOS1.$#REF!$#REF!:$#REF!$#REF!"</definedName>
    <definedName name="_S_1_5_1">"'file:///B:/PATO - BR - 425 aditivo.xls'#$COMPOS1.$#REF!$#REF!:$#REF!$#REF!"</definedName>
    <definedName name="_S_1_5_1_1">"'file:///B:/PATO - BR - 425 aditivo.xls'#$COMPOS1.$#REF!$#REF!:$#REF!$#REF!"</definedName>
    <definedName name="_S_1_5_2">"'file:///B:/PATO - BR - 425 aditivo.xls'#$COMPOS1.$#REF!$#REF!:$#REF!$#REF!"</definedName>
    <definedName name="_S_1_6">"'file:///B:/PATO - BR - 425 aditivo.xls'#$COMPOS1.$#REF!$#REF!:$#REF!$#REF!"</definedName>
    <definedName name="_S_1_6_1">"'file:///B:/PATO - BR - 425 aditivo.xls'#$COMPOS1.$#REF!$#REF!:$#REF!$#REF!"</definedName>
    <definedName name="_S_1_6_1_1">"'file:///B:/PATO - BR - 425 aditivo.xls'#$COMPOS1.$#REF!$#REF!:$#REF!$#REF!"</definedName>
    <definedName name="_S_1_6_2">"'file:///B:/PATO - BR - 425 aditivo.xls'#$COMPOS1.$#REF!$#REF!:$#REF!$#REF!"</definedName>
    <definedName name="_S_1_7">"'file:///B:/PATO - BR - 425 aditivo.xls'#$COMPOS1.$#REF!$#REF!:$#REF!$#REF!"</definedName>
    <definedName name="_S_1_7_1">"'file:///B:/PATO - BR - 425 aditivo.xls'#$COMPOS1.$#REF!$#REF!:$#REF!$#REF!"</definedName>
    <definedName name="_S_1_7_1_1">"'file:///B:/PATO - BR - 425 aditivo.xls'#$COMPOS1.$#REF!$#REF!:$#REF!$#REF!"</definedName>
    <definedName name="_S_1_7_2">"'file:///B:/PATO - BR - 425 aditivo.xls'#$COMPOS1.$#REF!$#REF!:$#REF!$#REF!"</definedName>
    <definedName name="_S_1_8">"'file:///B:/PATO - BR - 425 aditivo.xls'#$COMPOS1.$#REF!$#REF!:$#REF!$#REF!"</definedName>
    <definedName name="_S_1_9">"'file:///B:/PATO - BR - 425 aditivo.xls'#$COMPOS1.$#REF!$#REF!:$#REF!$#REF!"</definedName>
    <definedName name="_S_1_9_1">"'file:///B:/PATO - BR - 425 aditivo.xls'#$COMPOS1.$#REF!$#REF!:$#REF!$#REF!"</definedName>
    <definedName name="_S_10">"'file:///B:/PATO - BR - 425 aditivo.xls'#$COMPOS1.$#REF!$#REF!:$#REF!$#REF!"</definedName>
    <definedName name="_S_11">"'file:///B:/PATO - BR - 425 aditivo.xls'#$COMPOS1.$#REF!$#REF!:$#REF!$#REF!"</definedName>
    <definedName name="_S_2">"'file:///B:/PATO - BR - 425 aditivo.xls'#$COMPOS1.$#REF!$#REF!:$#REF!$#REF!"</definedName>
    <definedName name="_S_2_1">"'file:///B:/PATO - BR - 425 aditivo.xls'#$COMPOS1.$#REF!$#REF!:$#REF!$#REF!"</definedName>
    <definedName name="_S_2_1_1">"'file:///B:/PATO - BR - 425 aditivo.xls'#$COMPOS1.$#REF!$#REF!:$#REF!$#REF!"</definedName>
    <definedName name="_S_2_2">"'file:///B:/PATO - BR - 425 aditivo.xls'#$COMPOS1.$#REF!$#REF!:$#REF!$#REF!"</definedName>
    <definedName name="_S_26">"'file:///B:/PATO - BR - 425 aditivo.xls'#$COMPOS1.$#REF!$#REF!:$#REF!$#REF!"</definedName>
    <definedName name="_S_26_1">"'file:///B:/PATO - BR - 425 aditivo.xls'#$COMPOS1.$#REF!$#REF!:$#REF!$#REF!"</definedName>
    <definedName name="_S_27">"'file:///B:/PATO - BR - 425 aditivo.xls'#$COMPOS1.$#REF!$#REF!:$#REF!$#REF!"</definedName>
    <definedName name="_S_27_1">"'file:///B:/PATO - BR - 425 aditivo.xls'#$COMPOS1.$#REF!$#REF!:$#REF!$#REF!"</definedName>
    <definedName name="_S_27_1_1">"'file:///B:/PATO - BR - 425 aditivo.xls'#$COMPOS1.$#REF!$#REF!:$#REF!$#REF!"</definedName>
    <definedName name="_S_27_2">"'file:///B:/PATO - BR - 425 aditivo.xls'#$COMPOS1.$#REF!$#REF!:$#REF!$#REF!"</definedName>
    <definedName name="_S_3">"'file:///B:/PATO - BR - 425 aditivo.xls'#$COMPOS1.$#REF!$#REF!:$#REF!$#REF!"</definedName>
    <definedName name="_S_3_1">"'file:///B:/PATO - BR - 425 aditivo.xls'#$COMPOS1.$#REF!$#REF!:$#REF!$#REF!"</definedName>
    <definedName name="_S_4">"'file:///B:/PATO - BR - 425 aditivo.xls'#$COMPOS1.$#REF!$#REF!:$#REF!$#REF!"</definedName>
    <definedName name="_S_4_1">"'file:///B:/PATO - BR - 425 aditivo.xls'#$COMPOS1.$#REF!$#REF!:$#REF!$#REF!"</definedName>
    <definedName name="_S_4_1_1">"'file:///B:/PATO - BR - 425 aditivo.xls'#$COMPOS1.$#REF!$#REF!:$#REF!$#REF!"</definedName>
    <definedName name="_S_4_2">"'file:///B:/PATO - BR - 425 aditivo.xls'#$COMPOS1.$#REF!$#REF!:$#REF!$#REF!"</definedName>
    <definedName name="_S_5">"'file:///B:/PATO - BR - 425 aditivo.xls'#$COMPOS1.$#REF!$#REF!:$#REF!$#REF!"</definedName>
    <definedName name="_S_5_1">"'file:///B:/PATO - BR - 425 aditivo.xls'#$COMPOS1.$#REF!$#REF!:$#REF!$#REF!"</definedName>
    <definedName name="_S_5_1_1">"'file:///B:/PATO - BR - 425 aditivo.xls'#$COMPOS1.$#REF!$#REF!:$#REF!$#REF!"</definedName>
    <definedName name="_S_5_2">"'file:///B:/PATO - BR - 425 aditivo.xls'#$COMPOS1.$#REF!$#REF!:$#REF!$#REF!"</definedName>
    <definedName name="_S_6">"'file:///B:/PATO - BR - 425 aditivo.xls'#$COMPOS1.$#REF!$#REF!:$#REF!$#REF!"</definedName>
    <definedName name="_S_6_1">"'file:///B:/PATO - BR - 425 aditivo.xls'#$COMPOS1.$#REF!$#REF!:$#REF!$#REF!"</definedName>
    <definedName name="_S_6_1_1">"'file:///B:/PATO - BR - 425 aditivo.xls'#$COMPOS1.$#REF!$#REF!:$#REF!$#REF!"</definedName>
    <definedName name="_S_6_2">"'file:///B:/PATO - BR - 425 aditivo.xls'#$COMPOS1.$#REF!$#REF!:$#REF!$#REF!"</definedName>
    <definedName name="_S_7">"'file:///B:/PATO - BR - 425 aditivo.xls'#$COMPOS1.$#REF!$#REF!:$#REF!$#REF!"</definedName>
    <definedName name="_S_7_1">"'file:///B:/PATO - BR - 425 aditivo.xls'#$COMPOS1.$#REF!$#REF!:$#REF!$#REF!"</definedName>
    <definedName name="_S_7_1_1">"'file:///B:/PATO - BR - 425 aditivo.xls'#$COMPOS1.$#REF!$#REF!:$#REF!$#REF!"</definedName>
    <definedName name="_S_7_2">"'file:///B:/PATO - BR - 425 aditivo.xls'#$COMPOS1.$#REF!$#REF!:$#REF!$#REF!"</definedName>
    <definedName name="_S_8">"'file:///B:/PATO - BR - 425 aditivo.xls'#$COMPOS1.$#REF!$#REF!:$#REF!$#REF!"</definedName>
    <definedName name="_S_9">"'file:///B:/PATO - BR - 425 aditivo.xls'#$COMPOS1.$#REF!$#REF!:$#REF!$#REF!"</definedName>
    <definedName name="ACIDO">#REF!</definedName>
    <definedName name="AÇO">#REF!</definedName>
    <definedName name="AÇO_CA_50_3_16">#REF!</definedName>
    <definedName name="ADESIVO_PVC">#REF!</definedName>
    <definedName name="AGREGADO">"$#REF!.$B$21:$B$429"</definedName>
    <definedName name="AGREGADO_10">"$#REF!.$B$21:$B$429"</definedName>
    <definedName name="AGREGADO_10_1">"$#REF!.$B$21:$B$400"</definedName>
    <definedName name="AGREGADO_10_10">"$#REF!.$B$21:$B$402"</definedName>
    <definedName name="AGREGADO_10_11">"$#REF!.$B$21:$B$431"</definedName>
    <definedName name="AGREGADO_10_12">"$#REF!.$B$21:$B$402"</definedName>
    <definedName name="AGREGADO_10_19">"$#REF!.$B$21:$B$430"</definedName>
    <definedName name="AGREGADO_10_19_29">"$#REF!.$B$21:$B$401"</definedName>
    <definedName name="AGREGADO_10_29">"$#REF!.$B$21:$B$402"</definedName>
    <definedName name="AGREGADO_10_3">"$#REF!.$B$12:$B$450"</definedName>
    <definedName name="AGREGADO_10_3_1">"$#REF!.$B$12:$B$450"</definedName>
    <definedName name="AGREGADO_10_4">"$#REF!.$B$21:$B$431"</definedName>
    <definedName name="AGREGADO_10_4_1">"$#REF!.$B$21:$B$402"</definedName>
    <definedName name="AGREGADO_10_5">"$#REF!.$B$21:$B$431"</definedName>
    <definedName name="AGREGADO_10_5_1">"$#REF!.$B$21:$B$402"</definedName>
    <definedName name="AGREGADO_10_6">"$#REF!.$B$21:$B$431"</definedName>
    <definedName name="AGREGADO_10_6_1">"$#REF!.$B$21:$B$402"</definedName>
    <definedName name="AGREGADO_10_7">"$#REF!.$B$21:$B$431"</definedName>
    <definedName name="AGREGADO_10_7_1">"$#REF!.$B$21:$B$402"</definedName>
    <definedName name="AGREGADO_10_9">"$#REF!.$B$21:$B$431"</definedName>
    <definedName name="AGREGADO_11">"$#REF!.$B$21:$B$431"</definedName>
    <definedName name="AGREGADO_12">"$#REF!.$B$21:$B$402"</definedName>
    <definedName name="AGREGADO_17">"$#REF!.$B$21:$B$429"</definedName>
    <definedName name="AGREGADO_17_10">"$#REF!.$B$21:$B$402"</definedName>
    <definedName name="AGREGADO_17_11">"$#REF!.$B$21:$B$431"</definedName>
    <definedName name="AGREGADO_17_12">"$#REF!.$B$21:$B$402"</definedName>
    <definedName name="AGREGADO_17_19">"$#REF!.$B$21:$B$430"</definedName>
    <definedName name="AGREGADO_17_19_29">"$#REF!.$B$21:$B$401"</definedName>
    <definedName name="AGREGADO_17_29">"$#REF!.$B$21:$B$400"</definedName>
    <definedName name="AGREGADO_17_3">"$#REF!.$B$12:$B$450"</definedName>
    <definedName name="AGREGADO_17_3_1">"$#REF!.$B$12:$B$450"</definedName>
    <definedName name="AGREGADO_17_4">"$#REF!.$B$21:$B$431"</definedName>
    <definedName name="AGREGADO_17_4_1">"$#REF!.$B$21:$B$402"</definedName>
    <definedName name="AGREGADO_17_5">"$#REF!.$B$21:$B$431"</definedName>
    <definedName name="AGREGADO_17_5_1">"$#REF!.$B$21:$B$402"</definedName>
    <definedName name="AGREGADO_17_6">"$#REF!.$B$21:$B$431"</definedName>
    <definedName name="AGREGADO_17_6_1">"$#REF!.$B$21:$B$402"</definedName>
    <definedName name="AGREGADO_17_7">"$#REF!.$B$21:$B$431"</definedName>
    <definedName name="AGREGADO_17_7_1">"$#REF!.$B$21:$B$402"</definedName>
    <definedName name="AGREGADO_17_9">"$#REF!.$B$21:$B$431"</definedName>
    <definedName name="AGREGADO_19">"$#REF!.$B$21:$B$430"</definedName>
    <definedName name="AGREGADO_19_29">"$#REF!.$B$21:$B$401"</definedName>
    <definedName name="AGREGADO_29">"$#REF!.$B$21:$B$400"</definedName>
    <definedName name="AGREGADO_3">"$#REF!.$B$12:$B$450"</definedName>
    <definedName name="AGREGADO_3_1">"$#REF!.$B$12:$B$450"</definedName>
    <definedName name="AGREGADO_4">"$#REF!.$B$21:$B$431"</definedName>
    <definedName name="AGREGADO_4_1">"$#REF!.$B$21:$B$402"</definedName>
    <definedName name="AGREGADO_5">"$#REF!.$B$21:$B$431"</definedName>
    <definedName name="AGREGADO_5_1">"$#REF!.$B$21:$B$402"</definedName>
    <definedName name="AGREGADO_6">"$#REF!.$B$21:$B$431"</definedName>
    <definedName name="AGREGADO_6_1">"$#REF!.$B$21:$B$429"</definedName>
    <definedName name="AGREGADO_6_1_1">"$#REF!.$B$21:$B$400"</definedName>
    <definedName name="AGREGADO_6_10">"$#REF!.$B$21:$B$402"</definedName>
    <definedName name="AGREGADO_6_11">"$#REF!.$B$21:$B$431"</definedName>
    <definedName name="AGREGADO_6_12">"$#REF!.$B$21:$B$402"</definedName>
    <definedName name="AGREGADO_6_19">"$#REF!.$B$21:$B$430"</definedName>
    <definedName name="AGREGADO_6_19_29">"$#REF!.$B$21:$B$401"</definedName>
    <definedName name="AGREGADO_6_29">"$#REF!.$B$21:$B$402"</definedName>
    <definedName name="AGREGADO_6_3">"$#REF!.$B$12:$B$450"</definedName>
    <definedName name="AGREGADO_6_3_1">"$#REF!.$B$12:$B$450"</definedName>
    <definedName name="AGREGADO_6_4">"$#REF!.$B$21:$B$431"</definedName>
    <definedName name="AGREGADO_6_4_1">"$#REF!.$B$21:$B$402"</definedName>
    <definedName name="AGREGADO_6_5">"$#REF!.$B$21:$B$431"</definedName>
    <definedName name="AGREGADO_6_5_1">"$#REF!.$B$21:$B$402"</definedName>
    <definedName name="AGREGADO_6_6">"$#REF!.$B$21:$B$431"</definedName>
    <definedName name="AGREGADO_6_6_1">"$#REF!.$B$21:$B$402"</definedName>
    <definedName name="AGREGADO_6_7">"$#REF!.$B$21:$B$431"</definedName>
    <definedName name="AGREGADO_6_7_1">"$#REF!.$B$21:$B$402"</definedName>
    <definedName name="AGREGADO_6_9">"$#REF!.$B$21:$B$431"</definedName>
    <definedName name="AGREGADO_7">"$#REF!.$B$21:$B$431"</definedName>
    <definedName name="AGREGADO_7_1">"$#REF!.$B$21:$B$429"</definedName>
    <definedName name="AGREGADO_7_1_1">"$#REF!.$B$21:$B$400"</definedName>
    <definedName name="AGREGADO_7_10">"$#REF!.$B$21:$B$402"</definedName>
    <definedName name="AGREGADO_7_11">"$#REF!.$B$21:$B$431"</definedName>
    <definedName name="AGREGADO_7_12">"$#REF!.$B$21:$B$402"</definedName>
    <definedName name="AGREGADO_7_19">"$#REF!.$B$21:$B$430"</definedName>
    <definedName name="AGREGADO_7_19_29">"$#REF!.$B$21:$B$401"</definedName>
    <definedName name="AGREGADO_7_29">"$#REF!.$B$21:$B$402"</definedName>
    <definedName name="AGREGADO_7_3">"$#REF!.$B$12:$B$450"</definedName>
    <definedName name="AGREGADO_7_3_1">"$#REF!.$B$12:$B$450"</definedName>
    <definedName name="AGREGADO_7_4">"$#REF!.$B$21:$B$431"</definedName>
    <definedName name="AGREGADO_7_4_1">"$#REF!.$B$21:$B$402"</definedName>
    <definedName name="AGREGADO_7_5">"$#REF!.$B$21:$B$431"</definedName>
    <definedName name="AGREGADO_7_5_1">"$#REF!.$B$21:$B$402"</definedName>
    <definedName name="AGREGADO_7_6">"$#REF!.$B$21:$B$431"</definedName>
    <definedName name="AGREGADO_7_6_1">"$#REF!.$B$21:$B$402"</definedName>
    <definedName name="AGREGADO_7_7">"$#REF!.$B$21:$B$431"</definedName>
    <definedName name="AGREGADO_7_7_1">"$#REF!.$B$21:$B$402"</definedName>
    <definedName name="AGREGADO_7_9">"$#REF!.$B$21:$B$431"</definedName>
    <definedName name="AGREGADO_8">"$#REF!.$B$21:$B$429"</definedName>
    <definedName name="AGREGADO_8_10">"$#REF!.$B$21:$B$402"</definedName>
    <definedName name="AGREGADO_8_11">"$#REF!.$B$21:$B$431"</definedName>
    <definedName name="AGREGADO_8_12">"$#REF!.$B$21:$B$402"</definedName>
    <definedName name="AGREGADO_8_19">"$#REF!.$B$21:$B$430"</definedName>
    <definedName name="AGREGADO_8_19_29">"$#REF!.$B$21:$B$401"</definedName>
    <definedName name="AGREGADO_8_29">"$#REF!.$B$21:$B$400"</definedName>
    <definedName name="AGREGADO_8_3">"$#REF!.$B$12:$B$450"</definedName>
    <definedName name="AGREGADO_8_3_1">"$#REF!.$B$12:$B$450"</definedName>
    <definedName name="AGREGADO_8_4">"$#REF!.$B$21:$B$431"</definedName>
    <definedName name="AGREGADO_8_4_1">"$#REF!.$B$21:$B$402"</definedName>
    <definedName name="AGREGADO_8_5">"$#REF!.$B$21:$B$431"</definedName>
    <definedName name="AGREGADO_8_5_1">"$#REF!.$B$21:$B$402"</definedName>
    <definedName name="AGREGADO_8_6">"$#REF!.$B$21:$B$431"</definedName>
    <definedName name="AGREGADO_8_6_1">"$#REF!.$B$21:$B$402"</definedName>
    <definedName name="AGREGADO_8_7">"$#REF!.$B$21:$B$431"</definedName>
    <definedName name="AGREGADO_8_7_1">"$#REF!.$B$21:$B$402"</definedName>
    <definedName name="AGREGADO_8_9">"$#REF!.$B$21:$B$431"</definedName>
    <definedName name="AGREGADO_9">"$#REF!.$B$21:$B$431"</definedName>
    <definedName name="AGREGADO_9_1">"$#REF!.$B$21:$B$429"</definedName>
    <definedName name="AGREGADO_9_10">"$#REF!.$B$21:$B$402"</definedName>
    <definedName name="AGREGADO_9_11">"$#REF!.$B$21:$B$431"</definedName>
    <definedName name="AGREGADO_9_12">"$#REF!.$B$21:$B$402"</definedName>
    <definedName name="AGREGADO_9_19">"$#REF!.$B$21:$B$430"</definedName>
    <definedName name="AGREGADO_9_19_29">"$#REF!.$B$21:$B$401"</definedName>
    <definedName name="AGREGADO_9_29">"$#REF!.$B$21:$B$400"</definedName>
    <definedName name="AGREGADO_9_3">"$#REF!.$B$12:$B$450"</definedName>
    <definedName name="AGREGADO_9_3_1">"$#REF!.$B$12:$B$450"</definedName>
    <definedName name="AGREGADO_9_4">"$#REF!.$B$21:$B$431"</definedName>
    <definedName name="AGREGADO_9_4_1">"$#REF!.$B$21:$B$402"</definedName>
    <definedName name="AGREGADO_9_5">"$#REF!.$B$21:$B$431"</definedName>
    <definedName name="AGREGADO_9_5_1">"$#REF!.$B$21:$B$402"</definedName>
    <definedName name="AGREGADO_9_6">"$#REF!.$B$21:$B$431"</definedName>
    <definedName name="AGREGADO_9_6_1">"$#REF!.$B$21:$B$402"</definedName>
    <definedName name="AGREGADO_9_7">"$#REF!.$B$21:$B$431"</definedName>
    <definedName name="AGREGADO_9_7_1">"$#REF!.$B$21:$B$402"</definedName>
    <definedName name="AGREGADO_9_9">"$#REF!.$B$21:$B$431"</definedName>
    <definedName name="AGUA_10LT">#REF!</definedName>
    <definedName name="AGUARRAZ">#REF!</definedName>
    <definedName name="AJUDANTE">#REF!</definedName>
    <definedName name="ALIZAR_MAD_LEI">#REF!</definedName>
    <definedName name="AMONIA">#REF!</definedName>
    <definedName name="APRENDIZ" localSheetId="4">{"total","SUM(total)","YNNNN",FALSE}</definedName>
    <definedName name="APRENDIZ" localSheetId="2">{"total","SUM(total)","YNNNN",FALSE}</definedName>
    <definedName name="APRENDIZ" localSheetId="1">{"total","SUM(total)","YNNNN",FALSE}</definedName>
    <definedName name="APRENDIZ">{"total","SUM(total)","YNNNN",FALSE}</definedName>
    <definedName name="ARAME_RECOZIDO">[1]Insumos!$I$22</definedName>
    <definedName name="_xlnm.Print_Area" localSheetId="6">'BDI '!$A$1:$K$39</definedName>
    <definedName name="_xlnm.Print_Area" localSheetId="4">'CPU-GERAL (2)'!$A$1:$AG$894</definedName>
    <definedName name="_xlnm.Print_Area" localSheetId="2">'CRONO-GERAL (2)'!$A$1:$Q$176</definedName>
    <definedName name="_xlnm.Print_Area" localSheetId="7">'ENCARGOS (2)'!$A$1:$K$63</definedName>
    <definedName name="_xlnm.Print_Area" localSheetId="3">'LISTA EQUIPAMENTOS (2)'!$A$1:$E$18</definedName>
    <definedName name="_xlnm.Print_Area" localSheetId="1">'MOBILIZAÇÕES (2)'!$A$1:$L$71</definedName>
    <definedName name="_xlnm.Print_Area" localSheetId="0">'ORÇAMENTO GERAL (2)'!$A$1:$H$217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UGUSTO" localSheetId="4">{"total","SUM(total)","YNNNN",FALSE}</definedName>
    <definedName name="AUGUSTO" localSheetId="2">{"total","SUM(total)","YNNNN",FALSE}</definedName>
    <definedName name="AUGUSTO" localSheetId="1">{"total","SUM(total)","YNNNN",FALSE}</definedName>
    <definedName name="AUGUSTO">{"total","SUM(total)","YNNNN",FALSE}</definedName>
    <definedName name="AZULEGISTA">#REF!</definedName>
    <definedName name="AZULEJO_15X15">#REF!</definedName>
    <definedName name="BANCO">"$#REF!.$A$1:$D$32"</definedName>
    <definedName name="banco0">"$#REF!.$A$1:$D$32"</definedName>
    <definedName name="banco2">"$#REF!.$A$5:$D$168"</definedName>
    <definedName name="banco2_10">"$#REF!.$A$5:$D$141"</definedName>
    <definedName name="banco2_11">"$#REF!.$A$5:$D$170"</definedName>
    <definedName name="banco2_12">"$#REF!.$A$5:$D$141"</definedName>
    <definedName name="banco2_19">"$#REF!.$A$5:$D$169"</definedName>
    <definedName name="banco2_19_29">"$#REF!.$A$5:$D$140"</definedName>
    <definedName name="banco2_29">"$#REF!.$A$5:$D$139"</definedName>
    <definedName name="banco2_3">"$#REF!.$A$1:$D$189"</definedName>
    <definedName name="banco2_3_1">"$#REF!.$A$1:$D$189"</definedName>
    <definedName name="banco2_4">"$#REF!.$A$5:$D$170"</definedName>
    <definedName name="banco2_4_1">"$#REF!.$A$5:$D$141"</definedName>
    <definedName name="banco2_5">"$#REF!.$A$5:$D$170"</definedName>
    <definedName name="banco2_5_1">"$#REF!.$A$5:$D$141"</definedName>
    <definedName name="banco2_6">"$#REF!.$A$5:$D$170"</definedName>
    <definedName name="banco2_6_1">"$#REF!.$A$5:$D$141"</definedName>
    <definedName name="banco2_7">"$#REF!.$A$5:$D$170"</definedName>
    <definedName name="banco2_7_1">"$#REF!.$A$5:$D$141"</definedName>
    <definedName name="banco2_9">"$#REF!.$A$5:$D$170"</definedName>
    <definedName name="BARRO">[1]Insumos!$I$9</definedName>
    <definedName name="BDI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RITA1">#REF!</definedName>
    <definedName name="CAIXILHO_MAD_LEI">#REF!</definedName>
    <definedName name="CAL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ENSA.PLAST">#REF!</definedName>
    <definedName name="COMPENSADO_RES_10MM">#REF!</definedName>
    <definedName name="COMPENSADO_RES_12MM">#REF!</definedName>
    <definedName name="CONCRETO_18_MPA">#REF!</definedName>
    <definedName name="Cronograma" localSheetId="4">{"total","SUM(total)","YNNNN",FALSE}</definedName>
    <definedName name="Cronograma" localSheetId="2">{"total","SUM(total)","YNNNN",FALSE}</definedName>
    <definedName name="Cronograma" localSheetId="1">{"total","SUM(total)","YNNNN",FALSE}</definedName>
    <definedName name="Cronograma">{"total","SUM(total)","YNNNN",FALSE}</definedName>
    <definedName name="CRONOMOD" localSheetId="4">{"total","SUM(total)","YNNNN",FALSE}</definedName>
    <definedName name="CRONOMOD" localSheetId="2">{"total","SUM(total)","YNNNN",FALSE}</definedName>
    <definedName name="CRONOMOD" localSheetId="1">{"total","SUM(total)","YNNNN",FALSE}</definedName>
    <definedName name="CRONOMOD">{"total","SUM(total)","YNNNN",FALSE}</definedName>
    <definedName name="CUSTO">"$#REF!.$#REF!$#REF!:$#REF!$#REF!"</definedName>
    <definedName name="CUSTO_10">"$#REF!.$#REF!$#REF!:$#REF!$#REF!"</definedName>
    <definedName name="CUSTO_10_1">"$#REF!.$#REF!$#REF!:$#REF!$#REF!"</definedName>
    <definedName name="CUSTO_10_1_1">"$#REF!.$#REF!$#REF!:$#REF!$#REF!"</definedName>
    <definedName name="CUSTO_10_10">"$#REF!.$#REF!$#REF!:$#REF!$#REF!"</definedName>
    <definedName name="CUSTO_10_10_1">"$#REF!.$#REF!$#REF!:$#REF!$#REF!"</definedName>
    <definedName name="CUSTO_10_11">"$#REF!.$#REF!$#REF!:$#REF!$#REF!"</definedName>
    <definedName name="CUSTO_10_11_1">"$#REF!.$#REF!$#REF!:$#REF!$#REF!"</definedName>
    <definedName name="CUSTO_10_12">"$#REF!.$#REF!$#REF!:$#REF!$#REF!"</definedName>
    <definedName name="CUSTO_10_19">"$#REF!.$#REF!$#REF!:$#REF!$#REF!"</definedName>
    <definedName name="CUSTO_10_19_10">"$#REF!.$#REF!$#REF!:$#REF!$#REF!"</definedName>
    <definedName name="CUSTO_10_19_11">"$#REF!.$#REF!$#REF!:$#REF!$#REF!"</definedName>
    <definedName name="CUSTO_10_19_2">"$#REF!.$#REF!$#REF!:$#REF!$#REF!"</definedName>
    <definedName name="CUSTO_10_19_2_1">"$#REF!.$#REF!$#REF!:$#REF!$#REF!"</definedName>
    <definedName name="CUSTO_10_19_26">"$#REF!.$#REF!$#REF!:$#REF!$#REF!"</definedName>
    <definedName name="CUSTO_10_19_27">"$#REF!.$#REF!$#REF!:$#REF!$#REF!"</definedName>
    <definedName name="CUSTO_10_19_27_1">"$#REF!.$#REF!$#REF!:$#REF!$#REF!"</definedName>
    <definedName name="CUSTO_10_19_29">"$#REF!.$#REF!$#REF!:$#REF!$#REF!"</definedName>
    <definedName name="CUSTO_10_19_5">"$#REF!.$#REF!$#REF!:$#REF!$#REF!"</definedName>
    <definedName name="CUSTO_10_19_5_1">"$#REF!.$#REF!$#REF!:$#REF!$#REF!"</definedName>
    <definedName name="CUSTO_10_19_6">"$#REF!.$#REF!$#REF!:$#REF!$#REF!"</definedName>
    <definedName name="CUSTO_10_19_6_1">"$#REF!.$#REF!$#REF!:$#REF!$#REF!"</definedName>
    <definedName name="CUSTO_10_19_7">"$#REF!.$#REF!$#REF!:$#REF!$#REF!"</definedName>
    <definedName name="CUSTO_10_19_7_1">"$#REF!.$#REF!$#REF!:$#REF!$#REF!"</definedName>
    <definedName name="CUSTO_10_19_8">"$#REF!.$#REF!$#REF!:$#REF!$#REF!"</definedName>
    <definedName name="CUSTO_10_19_9">"$#REF!.$#REF!$#REF!:$#REF!$#REF!"</definedName>
    <definedName name="CUSTO_10_2">"$#REF!.$#REF!$#REF!:$#REF!$#REF!"</definedName>
    <definedName name="CUSTO_10_2_1">"$#REF!.$#REF!$#REF!:$#REF!$#REF!"</definedName>
    <definedName name="CUSTO_10_26">"$#REF!.$#REF!$#REF!:$#REF!$#REF!"</definedName>
    <definedName name="CUSTO_10_27">"$#REF!.$#REF!$#REF!:$#REF!$#REF!"</definedName>
    <definedName name="CUSTO_10_27_1">"$#REF!.$#REF!$#REF!:$#REF!$#REF!"</definedName>
    <definedName name="CUSTO_10_29">"$#REF!.$#REF!$#REF!:$#REF!$#REF!"</definedName>
    <definedName name="CUSTO_10_3">"$#REF!.$#REF!$#REF!:$#REF!$#REF!"</definedName>
    <definedName name="CUSTO_10_3_1">"$#REF!.$#REF!$#REF!:$#REF!$#REF!"</definedName>
    <definedName name="CUSTO_10_4">"$#REF!.$#REF!$#REF!:$#REF!$#REF!"</definedName>
    <definedName name="CUSTO_10_4_1">"$#REF!.$#REF!$#REF!:$#REF!$#REF!"</definedName>
    <definedName name="CUSTO_10_5">"$#REF!.$#REF!$#REF!:$#REF!$#REF!"</definedName>
    <definedName name="CUSTO_10_5_1">"$#REF!.$#REF!$#REF!:$#REF!$#REF!"</definedName>
    <definedName name="CUSTO_10_6">"$#REF!.$#REF!$#REF!:$#REF!$#REF!"</definedName>
    <definedName name="CUSTO_10_6_1">"$#REF!.$#REF!$#REF!:$#REF!$#REF!"</definedName>
    <definedName name="CUSTO_10_7">"$#REF!.$#REF!$#REF!:$#REF!$#REF!"</definedName>
    <definedName name="CUSTO_10_7_1">"$#REF!.$#REF!$#REF!:$#REF!$#REF!"</definedName>
    <definedName name="CUSTO_10_8">"$#REF!.$#REF!$#REF!:$#REF!$#REF!"</definedName>
    <definedName name="CUSTO_10_9">"$#REF!.$#REF!$#REF!:$#REF!$#REF!"</definedName>
    <definedName name="CUSTO_10_9_1">"$#REF!.$#REF!$#REF!:$#REF!$#REF!"</definedName>
    <definedName name="CUSTO_11">"$#REF!.$#REF!$#REF!:$#REF!$#REF!"</definedName>
    <definedName name="CUSTO_11_1">"$#REF!.$#REF!$#REF!:$#REF!$#REF!"</definedName>
    <definedName name="CUSTO_12">"$#REF!.$#REF!$#REF!:$#REF!$#REF!"</definedName>
    <definedName name="CUSTO_17">"$#REF!.$#REF!$#REF!:$#REF!$#REF!"</definedName>
    <definedName name="CUSTO_17_10">"$#REF!.$#REF!$#REF!:$#REF!$#REF!"</definedName>
    <definedName name="CUSTO_17_10_1">"$#REF!.$#REF!$#REF!:$#REF!$#REF!"</definedName>
    <definedName name="CUSTO_17_11">"$#REF!.$#REF!$#REF!:$#REF!$#REF!"</definedName>
    <definedName name="CUSTO_17_11_1">"$#REF!.$#REF!$#REF!:$#REF!$#REF!"</definedName>
    <definedName name="CUSTO_17_12">"$#REF!.$#REF!$#REF!:$#REF!$#REF!"</definedName>
    <definedName name="CUSTO_17_19">"$#REF!.$#REF!$#REF!:$#REF!$#REF!"</definedName>
    <definedName name="CUSTO_17_19_10">"$#REF!.$#REF!$#REF!:$#REF!$#REF!"</definedName>
    <definedName name="CUSTO_17_19_11">"$#REF!.$#REF!$#REF!:$#REF!$#REF!"</definedName>
    <definedName name="CUSTO_17_19_2">"$#REF!.$#REF!$#REF!:$#REF!$#REF!"</definedName>
    <definedName name="CUSTO_17_19_2_1">"$#REF!.$#REF!$#REF!:$#REF!$#REF!"</definedName>
    <definedName name="CUSTO_17_19_26">"$#REF!.$#REF!$#REF!:$#REF!$#REF!"</definedName>
    <definedName name="CUSTO_17_19_27">"$#REF!.$#REF!$#REF!:$#REF!$#REF!"</definedName>
    <definedName name="CUSTO_17_19_27_1">"$#REF!.$#REF!$#REF!:$#REF!$#REF!"</definedName>
    <definedName name="CUSTO_17_19_29">"$#REF!.$#REF!$#REF!:$#REF!$#REF!"</definedName>
    <definedName name="CUSTO_17_19_5">"$#REF!.$#REF!$#REF!:$#REF!$#REF!"</definedName>
    <definedName name="CUSTO_17_19_5_1">"$#REF!.$#REF!$#REF!:$#REF!$#REF!"</definedName>
    <definedName name="CUSTO_17_19_6">"$#REF!.$#REF!$#REF!:$#REF!$#REF!"</definedName>
    <definedName name="CUSTO_17_19_6_1">"$#REF!.$#REF!$#REF!:$#REF!$#REF!"</definedName>
    <definedName name="CUSTO_17_19_7">"$#REF!.$#REF!$#REF!:$#REF!$#REF!"</definedName>
    <definedName name="CUSTO_17_19_7_1">"$#REF!.$#REF!$#REF!:$#REF!$#REF!"</definedName>
    <definedName name="CUSTO_17_19_8">"$#REF!.$#REF!$#REF!:$#REF!$#REF!"</definedName>
    <definedName name="CUSTO_17_19_9">"$#REF!.$#REF!$#REF!:$#REF!$#REF!"</definedName>
    <definedName name="CUSTO_17_2">"$#REF!.$#REF!$#REF!:$#REF!$#REF!"</definedName>
    <definedName name="CUSTO_17_2_1">"$#REF!.$#REF!$#REF!:$#REF!$#REF!"</definedName>
    <definedName name="CUSTO_17_26">"$#REF!.$#REF!$#REF!:$#REF!$#REF!"</definedName>
    <definedName name="CUSTO_17_27">"$#REF!.$#REF!$#REF!:$#REF!$#REF!"</definedName>
    <definedName name="CUSTO_17_27_1">"$#REF!.$#REF!$#REF!:$#REF!$#REF!"</definedName>
    <definedName name="CUSTO_17_29">"$#REF!.$#REF!$#REF!:$#REF!$#REF!"</definedName>
    <definedName name="CUSTO_17_3">"$#REF!.$#REF!$#REF!:$#REF!$#REF!"</definedName>
    <definedName name="CUSTO_17_3_1">"$#REF!.$#REF!$#REF!:$#REF!$#REF!"</definedName>
    <definedName name="CUSTO_17_4">"$#REF!.$#REF!$#REF!:$#REF!$#REF!"</definedName>
    <definedName name="CUSTO_17_4_1">"$#REF!.$#REF!$#REF!:$#REF!$#REF!"</definedName>
    <definedName name="CUSTO_17_5">"$#REF!.$#REF!$#REF!:$#REF!$#REF!"</definedName>
    <definedName name="CUSTO_17_5_1">"$#REF!.$#REF!$#REF!:$#REF!$#REF!"</definedName>
    <definedName name="CUSTO_17_6">"$#REF!.$#REF!$#REF!:$#REF!$#REF!"</definedName>
    <definedName name="CUSTO_17_6_1">"$#REF!.$#REF!$#REF!:$#REF!$#REF!"</definedName>
    <definedName name="CUSTO_17_7">"$#REF!.$#REF!$#REF!:$#REF!$#REF!"</definedName>
    <definedName name="CUSTO_17_7_1">"$#REF!.$#REF!$#REF!:$#REF!$#REF!"</definedName>
    <definedName name="CUSTO_17_8">"$#REF!.$#REF!$#REF!:$#REF!$#REF!"</definedName>
    <definedName name="CUSTO_17_9">"$#REF!.$#REF!$#REF!:$#REF!$#REF!"</definedName>
    <definedName name="CUSTO_17_9_1">"$#REF!.$#REF!$#REF!:$#REF!$#REF!"</definedName>
    <definedName name="CUSTO_19">"$#REF!.$#REF!$#REF!:$#REF!$#REF!"</definedName>
    <definedName name="CUSTO_19_10">"$#REF!.$#REF!$#REF!:$#REF!$#REF!"</definedName>
    <definedName name="CUSTO_19_11">"$#REF!.$#REF!$#REF!:$#REF!$#REF!"</definedName>
    <definedName name="CUSTO_19_2">"$#REF!.$#REF!$#REF!:$#REF!$#REF!"</definedName>
    <definedName name="CUSTO_19_2_1">"$#REF!.$#REF!$#REF!:$#REF!$#REF!"</definedName>
    <definedName name="CUSTO_19_26">"$#REF!.$#REF!$#REF!:$#REF!$#REF!"</definedName>
    <definedName name="CUSTO_19_27">"$#REF!.$#REF!$#REF!:$#REF!$#REF!"</definedName>
    <definedName name="CUSTO_19_27_1">"$#REF!.$#REF!$#REF!:$#REF!$#REF!"</definedName>
    <definedName name="CUSTO_19_29">"$#REF!.$#REF!$#REF!:$#REF!$#REF!"</definedName>
    <definedName name="CUSTO_19_5">"$#REF!.$#REF!$#REF!:$#REF!$#REF!"</definedName>
    <definedName name="CUSTO_19_5_1">"$#REF!.$#REF!$#REF!:$#REF!$#REF!"</definedName>
    <definedName name="CUSTO_19_6">"$#REF!.$#REF!$#REF!:$#REF!$#REF!"</definedName>
    <definedName name="CUSTO_19_6_1">"$#REF!.$#REF!$#REF!:$#REF!$#REF!"</definedName>
    <definedName name="CUSTO_19_7">"$#REF!.$#REF!$#REF!:$#REF!$#REF!"</definedName>
    <definedName name="CUSTO_19_7_1">"$#REF!.$#REF!$#REF!:$#REF!$#REF!"</definedName>
    <definedName name="CUSTO_19_8">"$#REF!.$#REF!$#REF!:$#REF!$#REF!"</definedName>
    <definedName name="CUSTO_19_9">"$#REF!.$#REF!$#REF!:$#REF!$#REF!"</definedName>
    <definedName name="CUSTO_2">"$#REF!.$#REF!$#REF!:$#REF!$#REF!"</definedName>
    <definedName name="CUSTO_2_1">"$#REF!.$#REF!$#REF!:$#REF!$#REF!"</definedName>
    <definedName name="CUSTO_26">"$#REF!.$#REF!$#REF!:$#REF!$#REF!"</definedName>
    <definedName name="CUSTO_27">"$#REF!.$#REF!$#REF!:$#REF!$#REF!"</definedName>
    <definedName name="CUSTO_27_1">"$#REF!.$#REF!$#REF!:$#REF!$#REF!"</definedName>
    <definedName name="CUSTO_29">"$#REF!.$#REF!$#REF!:$#REF!$#REF!"</definedName>
    <definedName name="CUSTO_3">"$#REF!.$#REF!$#REF!:$#REF!$#REF!"</definedName>
    <definedName name="CUSTO_3_1">"$#REF!.$#REF!$#REF!:$#REF!$#REF!"</definedName>
    <definedName name="CUSTO_4">"$#REF!.$#REF!$#REF!:$#REF!$#REF!"</definedName>
    <definedName name="CUSTO_4_1">"$#REF!.$#REF!$#REF!:$#REF!$#REF!"</definedName>
    <definedName name="CUSTO_5">"$#REF!.$#REF!$#REF!:$#REF!$#REF!"</definedName>
    <definedName name="CUSTO_5_1">"$#REF!.$#REF!$#REF!:$#REF!$#REF!"</definedName>
    <definedName name="CUSTO_6">"$#REF!.$#REF!$#REF!:$#REF!$#REF!"</definedName>
    <definedName name="CUSTO_6_1">"$#REF!.$#REF!$#REF!:$#REF!$#REF!"</definedName>
    <definedName name="CUSTO_6_1_1">"$#REF!.$#REF!$#REF!:$#REF!$#REF!"</definedName>
    <definedName name="CUSTO_6_10">"$#REF!.$#REF!$#REF!:$#REF!$#REF!"</definedName>
    <definedName name="CUSTO_6_10_1">"$#REF!.$#REF!$#REF!:$#REF!$#REF!"</definedName>
    <definedName name="CUSTO_6_11">"$#REF!.$#REF!$#REF!:$#REF!$#REF!"</definedName>
    <definedName name="CUSTO_6_11_1">"$#REF!.$#REF!$#REF!:$#REF!$#REF!"</definedName>
    <definedName name="CUSTO_6_12">"$#REF!.$#REF!$#REF!:$#REF!$#REF!"</definedName>
    <definedName name="CUSTO_6_19">"$#REF!.$#REF!$#REF!:$#REF!$#REF!"</definedName>
    <definedName name="CUSTO_6_19_10">"$#REF!.$#REF!$#REF!:$#REF!$#REF!"</definedName>
    <definedName name="CUSTO_6_19_11">"$#REF!.$#REF!$#REF!:$#REF!$#REF!"</definedName>
    <definedName name="CUSTO_6_19_2">"$#REF!.$#REF!$#REF!:$#REF!$#REF!"</definedName>
    <definedName name="CUSTO_6_19_2_1">"$#REF!.$#REF!$#REF!:$#REF!$#REF!"</definedName>
    <definedName name="CUSTO_6_19_26">"$#REF!.$#REF!$#REF!:$#REF!$#REF!"</definedName>
    <definedName name="CUSTO_6_19_27">"$#REF!.$#REF!$#REF!:$#REF!$#REF!"</definedName>
    <definedName name="CUSTO_6_19_27_1">"$#REF!.$#REF!$#REF!:$#REF!$#REF!"</definedName>
    <definedName name="CUSTO_6_19_29">"$#REF!.$#REF!$#REF!:$#REF!$#REF!"</definedName>
    <definedName name="CUSTO_6_19_5">"$#REF!.$#REF!$#REF!:$#REF!$#REF!"</definedName>
    <definedName name="CUSTO_6_19_5_1">"$#REF!.$#REF!$#REF!:$#REF!$#REF!"</definedName>
    <definedName name="CUSTO_6_19_6">"$#REF!.$#REF!$#REF!:$#REF!$#REF!"</definedName>
    <definedName name="CUSTO_6_19_6_1">"$#REF!.$#REF!$#REF!:$#REF!$#REF!"</definedName>
    <definedName name="CUSTO_6_19_7">"$#REF!.$#REF!$#REF!:$#REF!$#REF!"</definedName>
    <definedName name="CUSTO_6_19_7_1">"$#REF!.$#REF!$#REF!:$#REF!$#REF!"</definedName>
    <definedName name="CUSTO_6_19_8">"$#REF!.$#REF!$#REF!:$#REF!$#REF!"</definedName>
    <definedName name="CUSTO_6_19_9">"$#REF!.$#REF!$#REF!:$#REF!$#REF!"</definedName>
    <definedName name="CUSTO_6_2">"$#REF!.$#REF!$#REF!:$#REF!$#REF!"</definedName>
    <definedName name="CUSTO_6_2_1">"$#REF!.$#REF!$#REF!:$#REF!$#REF!"</definedName>
    <definedName name="CUSTO_6_26">"$#REF!.$#REF!$#REF!:$#REF!$#REF!"</definedName>
    <definedName name="CUSTO_6_27">"$#REF!.$#REF!$#REF!:$#REF!$#REF!"</definedName>
    <definedName name="CUSTO_6_27_1">"$#REF!.$#REF!$#REF!:$#REF!$#REF!"</definedName>
    <definedName name="CUSTO_6_29">"$#REF!.$#REF!$#REF!:$#REF!$#REF!"</definedName>
    <definedName name="CUSTO_6_3">"$#REF!.$#REF!$#REF!:$#REF!$#REF!"</definedName>
    <definedName name="CUSTO_6_3_1">"$#REF!.$#REF!$#REF!:$#REF!$#REF!"</definedName>
    <definedName name="CUSTO_6_4">"$#REF!.$#REF!$#REF!:$#REF!$#REF!"</definedName>
    <definedName name="CUSTO_6_4_1">"$#REF!.$#REF!$#REF!:$#REF!$#REF!"</definedName>
    <definedName name="CUSTO_6_5">"$#REF!.$#REF!$#REF!:$#REF!$#REF!"</definedName>
    <definedName name="CUSTO_6_5_1">"$#REF!.$#REF!$#REF!:$#REF!$#REF!"</definedName>
    <definedName name="CUSTO_6_6">"$#REF!.$#REF!$#REF!:$#REF!$#REF!"</definedName>
    <definedName name="CUSTO_6_6_1">"$#REF!.$#REF!$#REF!:$#REF!$#REF!"</definedName>
    <definedName name="CUSTO_6_7">"$#REF!.$#REF!$#REF!:$#REF!$#REF!"</definedName>
    <definedName name="CUSTO_6_7_1">"$#REF!.$#REF!$#REF!:$#REF!$#REF!"</definedName>
    <definedName name="CUSTO_6_8">"$#REF!.$#REF!$#REF!:$#REF!$#REF!"</definedName>
    <definedName name="CUSTO_6_9">"$#REF!.$#REF!$#REF!:$#REF!$#REF!"</definedName>
    <definedName name="CUSTO_6_9_1">"$#REF!.$#REF!$#REF!:$#REF!$#REF!"</definedName>
    <definedName name="CUSTO_7">"$#REF!.$#REF!$#REF!:$#REF!$#REF!"</definedName>
    <definedName name="CUSTO_7_1">"$#REF!.$#REF!$#REF!:$#REF!$#REF!"</definedName>
    <definedName name="CUSTO_7_1_1">"$#REF!.$#REF!$#REF!:$#REF!$#REF!"</definedName>
    <definedName name="CUSTO_7_10">"$#REF!.$#REF!$#REF!:$#REF!$#REF!"</definedName>
    <definedName name="CUSTO_7_10_1">"$#REF!.$#REF!$#REF!:$#REF!$#REF!"</definedName>
    <definedName name="CUSTO_7_11">"$#REF!.$#REF!$#REF!:$#REF!$#REF!"</definedName>
    <definedName name="CUSTO_7_11_1">"$#REF!.$#REF!$#REF!:$#REF!$#REF!"</definedName>
    <definedName name="CUSTO_7_12">"$#REF!.$#REF!$#REF!:$#REF!$#REF!"</definedName>
    <definedName name="CUSTO_7_19">"$#REF!.$#REF!$#REF!:$#REF!$#REF!"</definedName>
    <definedName name="CUSTO_7_19_10">"$#REF!.$#REF!$#REF!:$#REF!$#REF!"</definedName>
    <definedName name="CUSTO_7_19_11">"$#REF!.$#REF!$#REF!:$#REF!$#REF!"</definedName>
    <definedName name="CUSTO_7_19_2">"$#REF!.$#REF!$#REF!:$#REF!$#REF!"</definedName>
    <definedName name="CUSTO_7_19_2_1">"$#REF!.$#REF!$#REF!:$#REF!$#REF!"</definedName>
    <definedName name="CUSTO_7_19_26">"$#REF!.$#REF!$#REF!:$#REF!$#REF!"</definedName>
    <definedName name="CUSTO_7_19_27">"$#REF!.$#REF!$#REF!:$#REF!$#REF!"</definedName>
    <definedName name="CUSTO_7_19_27_1">"$#REF!.$#REF!$#REF!:$#REF!$#REF!"</definedName>
    <definedName name="CUSTO_7_19_29">"$#REF!.$#REF!$#REF!:$#REF!$#REF!"</definedName>
    <definedName name="CUSTO_7_19_5">"$#REF!.$#REF!$#REF!:$#REF!$#REF!"</definedName>
    <definedName name="CUSTO_7_19_5_1">"$#REF!.$#REF!$#REF!:$#REF!$#REF!"</definedName>
    <definedName name="CUSTO_7_19_6">"$#REF!.$#REF!$#REF!:$#REF!$#REF!"</definedName>
    <definedName name="CUSTO_7_19_6_1">"$#REF!.$#REF!$#REF!:$#REF!$#REF!"</definedName>
    <definedName name="CUSTO_7_19_7">"$#REF!.$#REF!$#REF!:$#REF!$#REF!"</definedName>
    <definedName name="CUSTO_7_19_7_1">"$#REF!.$#REF!$#REF!:$#REF!$#REF!"</definedName>
    <definedName name="CUSTO_7_19_8">"$#REF!.$#REF!$#REF!:$#REF!$#REF!"</definedName>
    <definedName name="CUSTO_7_19_9">"$#REF!.$#REF!$#REF!:$#REF!$#REF!"</definedName>
    <definedName name="CUSTO_7_2">"$#REF!.$#REF!$#REF!:$#REF!$#REF!"</definedName>
    <definedName name="CUSTO_7_2_1">"$#REF!.$#REF!$#REF!:$#REF!$#REF!"</definedName>
    <definedName name="CUSTO_7_26">"$#REF!.$#REF!$#REF!:$#REF!$#REF!"</definedName>
    <definedName name="CUSTO_7_27">"$#REF!.$#REF!$#REF!:$#REF!$#REF!"</definedName>
    <definedName name="CUSTO_7_27_1">"$#REF!.$#REF!$#REF!:$#REF!$#REF!"</definedName>
    <definedName name="CUSTO_7_29">"$#REF!.$#REF!$#REF!:$#REF!$#REF!"</definedName>
    <definedName name="CUSTO_7_3">"$#REF!.$#REF!$#REF!:$#REF!$#REF!"</definedName>
    <definedName name="CUSTO_7_3_1">"$#REF!.$#REF!$#REF!:$#REF!$#REF!"</definedName>
    <definedName name="CUSTO_7_4">"$#REF!.$#REF!$#REF!:$#REF!$#REF!"</definedName>
    <definedName name="CUSTO_7_4_1">"$#REF!.$#REF!$#REF!:$#REF!$#REF!"</definedName>
    <definedName name="CUSTO_7_5">"$#REF!.$#REF!$#REF!:$#REF!$#REF!"</definedName>
    <definedName name="CUSTO_7_5_1">"$#REF!.$#REF!$#REF!:$#REF!$#REF!"</definedName>
    <definedName name="CUSTO_7_6">"$#REF!.$#REF!$#REF!:$#REF!$#REF!"</definedName>
    <definedName name="CUSTO_7_6_1">"$#REF!.$#REF!$#REF!:$#REF!$#REF!"</definedName>
    <definedName name="CUSTO_7_7">"$#REF!.$#REF!$#REF!:$#REF!$#REF!"</definedName>
    <definedName name="CUSTO_7_7_1">"$#REF!.$#REF!$#REF!:$#REF!$#REF!"</definedName>
    <definedName name="CUSTO_7_8">"$#REF!.$#REF!$#REF!:$#REF!$#REF!"</definedName>
    <definedName name="CUSTO_7_9">"$#REF!.$#REF!$#REF!:$#REF!$#REF!"</definedName>
    <definedName name="CUSTO_7_9_1">"$#REF!.$#REF!$#REF!:$#REF!$#REF!"</definedName>
    <definedName name="CUSTO_8">"$#REF!.$#REF!$#REF!:$#REF!$#REF!"</definedName>
    <definedName name="CUSTO_8_1">"$#REF!.$#REF!$#REF!:$#REF!$#REF!"</definedName>
    <definedName name="CUSTO_8_10">"$#REF!.$#REF!$#REF!:$#REF!$#REF!"</definedName>
    <definedName name="CUSTO_8_10_1">"$#REF!.$#REF!$#REF!:$#REF!$#REF!"</definedName>
    <definedName name="CUSTO_8_11">"$#REF!.$#REF!$#REF!:$#REF!$#REF!"</definedName>
    <definedName name="CUSTO_8_11_1">"$#REF!.$#REF!$#REF!:$#REF!$#REF!"</definedName>
    <definedName name="CUSTO_8_12">"$#REF!.$#REF!$#REF!:$#REF!$#REF!"</definedName>
    <definedName name="CUSTO_8_19">"$#REF!.$#REF!$#REF!:$#REF!$#REF!"</definedName>
    <definedName name="CUSTO_8_19_10">"$#REF!.$#REF!$#REF!:$#REF!$#REF!"</definedName>
    <definedName name="CUSTO_8_19_11">"$#REF!.$#REF!$#REF!:$#REF!$#REF!"</definedName>
    <definedName name="CUSTO_8_19_2">"$#REF!.$#REF!$#REF!:$#REF!$#REF!"</definedName>
    <definedName name="CUSTO_8_19_2_1">"$#REF!.$#REF!$#REF!:$#REF!$#REF!"</definedName>
    <definedName name="CUSTO_8_19_26">"$#REF!.$#REF!$#REF!:$#REF!$#REF!"</definedName>
    <definedName name="CUSTO_8_19_27">"$#REF!.$#REF!$#REF!:$#REF!$#REF!"</definedName>
    <definedName name="CUSTO_8_19_27_1">"$#REF!.$#REF!$#REF!:$#REF!$#REF!"</definedName>
    <definedName name="CUSTO_8_19_29">"$#REF!.$#REF!$#REF!:$#REF!$#REF!"</definedName>
    <definedName name="CUSTO_8_19_5">"$#REF!.$#REF!$#REF!:$#REF!$#REF!"</definedName>
    <definedName name="CUSTO_8_19_5_1">"$#REF!.$#REF!$#REF!:$#REF!$#REF!"</definedName>
    <definedName name="CUSTO_8_19_6">"$#REF!.$#REF!$#REF!:$#REF!$#REF!"</definedName>
    <definedName name="CUSTO_8_19_6_1">"$#REF!.$#REF!$#REF!:$#REF!$#REF!"</definedName>
    <definedName name="CUSTO_8_19_7">"$#REF!.$#REF!$#REF!:$#REF!$#REF!"</definedName>
    <definedName name="CUSTO_8_19_7_1">"$#REF!.$#REF!$#REF!:$#REF!$#REF!"</definedName>
    <definedName name="CUSTO_8_19_8">"$#REF!.$#REF!$#REF!:$#REF!$#REF!"</definedName>
    <definedName name="CUSTO_8_19_9">"$#REF!.$#REF!$#REF!:$#REF!$#REF!"</definedName>
    <definedName name="CUSTO_8_2">"$#REF!.$#REF!$#REF!:$#REF!$#REF!"</definedName>
    <definedName name="CUSTO_8_2_1">"$#REF!.$#REF!$#REF!:$#REF!$#REF!"</definedName>
    <definedName name="CUSTO_8_26">"$#REF!.$#REF!$#REF!:$#REF!$#REF!"</definedName>
    <definedName name="CUSTO_8_27">"$#REF!.$#REF!$#REF!:$#REF!$#REF!"</definedName>
    <definedName name="CUSTO_8_27_1">"$#REF!.$#REF!$#REF!:$#REF!$#REF!"</definedName>
    <definedName name="CUSTO_8_29">"$#REF!.$#REF!$#REF!:$#REF!$#REF!"</definedName>
    <definedName name="CUSTO_8_3">"$#REF!.$#REF!$#REF!:$#REF!$#REF!"</definedName>
    <definedName name="CUSTO_8_3_1">"$#REF!.$#REF!$#REF!:$#REF!$#REF!"</definedName>
    <definedName name="CUSTO_8_4">"$#REF!.$#REF!$#REF!:$#REF!$#REF!"</definedName>
    <definedName name="CUSTO_8_4_1">"$#REF!.$#REF!$#REF!:$#REF!$#REF!"</definedName>
    <definedName name="CUSTO_8_5">"$#REF!.$#REF!$#REF!:$#REF!$#REF!"</definedName>
    <definedName name="CUSTO_8_5_1">"$#REF!.$#REF!$#REF!:$#REF!$#REF!"</definedName>
    <definedName name="CUSTO_8_6">"$#REF!.$#REF!$#REF!:$#REF!$#REF!"</definedName>
    <definedName name="CUSTO_8_6_1">"$#REF!.$#REF!$#REF!:$#REF!$#REF!"</definedName>
    <definedName name="CUSTO_8_7">"$#REF!.$#REF!$#REF!:$#REF!$#REF!"</definedName>
    <definedName name="CUSTO_8_7_1">"$#REF!.$#REF!$#REF!:$#REF!$#REF!"</definedName>
    <definedName name="CUSTO_8_8">"$#REF!.$#REF!$#REF!:$#REF!$#REF!"</definedName>
    <definedName name="CUSTO_8_9">"$#REF!.$#REF!$#REF!:$#REF!$#REF!"</definedName>
    <definedName name="CUSTO_8_9_1">"$#REF!.$#REF!$#REF!:$#REF!$#REF!"</definedName>
    <definedName name="CUSTO_9">"$#REF!.$#REF!$#REF!:$#REF!$#REF!"</definedName>
    <definedName name="CUSTO_9_1">"$#REF!.$#REF!$#REF!:$#REF!$#REF!"</definedName>
    <definedName name="CUSTO_9_1_1">"$#REF!.$#REF!$#REF!:$#REF!$#REF!"</definedName>
    <definedName name="CUSTO_9_10">"$#REF!.$#REF!$#REF!:$#REF!$#REF!"</definedName>
    <definedName name="CUSTO_9_10_1">"$#REF!.$#REF!$#REF!:$#REF!$#REF!"</definedName>
    <definedName name="CUSTO_9_11">"$#REF!.$#REF!$#REF!:$#REF!$#REF!"</definedName>
    <definedName name="CUSTO_9_11_1">"$#REF!.$#REF!$#REF!:$#REF!$#REF!"</definedName>
    <definedName name="CUSTO_9_12">"$#REF!.$#REF!$#REF!:$#REF!$#REF!"</definedName>
    <definedName name="CUSTO_9_19">"$#REF!.$#REF!$#REF!:$#REF!$#REF!"</definedName>
    <definedName name="CUSTO_9_19_10">"$#REF!.$#REF!$#REF!:$#REF!$#REF!"</definedName>
    <definedName name="CUSTO_9_19_11">"$#REF!.$#REF!$#REF!:$#REF!$#REF!"</definedName>
    <definedName name="CUSTO_9_19_2">"$#REF!.$#REF!$#REF!:$#REF!$#REF!"</definedName>
    <definedName name="CUSTO_9_19_2_1">"$#REF!.$#REF!$#REF!:$#REF!$#REF!"</definedName>
    <definedName name="CUSTO_9_19_26">"$#REF!.$#REF!$#REF!:$#REF!$#REF!"</definedName>
    <definedName name="CUSTO_9_19_27">"$#REF!.$#REF!$#REF!:$#REF!$#REF!"</definedName>
    <definedName name="CUSTO_9_19_27_1">"$#REF!.$#REF!$#REF!:$#REF!$#REF!"</definedName>
    <definedName name="CUSTO_9_19_29">"$#REF!.$#REF!$#REF!:$#REF!$#REF!"</definedName>
    <definedName name="CUSTO_9_19_5">"$#REF!.$#REF!$#REF!:$#REF!$#REF!"</definedName>
    <definedName name="CUSTO_9_19_5_1">"$#REF!.$#REF!$#REF!:$#REF!$#REF!"</definedName>
    <definedName name="CUSTO_9_19_6">"$#REF!.$#REF!$#REF!:$#REF!$#REF!"</definedName>
    <definedName name="CUSTO_9_19_6_1">"$#REF!.$#REF!$#REF!:$#REF!$#REF!"</definedName>
    <definedName name="CUSTO_9_19_7">"$#REF!.$#REF!$#REF!:$#REF!$#REF!"</definedName>
    <definedName name="CUSTO_9_19_7_1">"$#REF!.$#REF!$#REF!:$#REF!$#REF!"</definedName>
    <definedName name="CUSTO_9_19_8">"$#REF!.$#REF!$#REF!:$#REF!$#REF!"</definedName>
    <definedName name="CUSTO_9_19_9">"$#REF!.$#REF!$#REF!:$#REF!$#REF!"</definedName>
    <definedName name="CUSTO_9_2">"$#REF!.$#REF!$#REF!:$#REF!$#REF!"</definedName>
    <definedName name="CUSTO_9_2_1">"$#REF!.$#REF!$#REF!:$#REF!$#REF!"</definedName>
    <definedName name="CUSTO_9_26">"$#REF!.$#REF!$#REF!:$#REF!$#REF!"</definedName>
    <definedName name="CUSTO_9_27">"$#REF!.$#REF!$#REF!:$#REF!$#REF!"</definedName>
    <definedName name="CUSTO_9_27_1">"$#REF!.$#REF!$#REF!:$#REF!$#REF!"</definedName>
    <definedName name="CUSTO_9_29">"$#REF!.$#REF!$#REF!:$#REF!$#REF!"</definedName>
    <definedName name="CUSTO_9_3">"$#REF!.$#REF!$#REF!:$#REF!$#REF!"</definedName>
    <definedName name="CUSTO_9_3_1">"$#REF!.$#REF!$#REF!:$#REF!$#REF!"</definedName>
    <definedName name="CUSTO_9_4">"$#REF!.$#REF!$#REF!:$#REF!$#REF!"</definedName>
    <definedName name="CUSTO_9_4_1">"$#REF!.$#REF!$#REF!:$#REF!$#REF!"</definedName>
    <definedName name="CUSTO_9_5">"$#REF!.$#REF!$#REF!:$#REF!$#REF!"</definedName>
    <definedName name="CUSTO_9_5_1">"$#REF!.$#REF!$#REF!:$#REF!$#REF!"</definedName>
    <definedName name="CUSTO_9_6">"$#REF!.$#REF!$#REF!:$#REF!$#REF!"</definedName>
    <definedName name="CUSTO_9_6_1">"$#REF!.$#REF!$#REF!:$#REF!$#REF!"</definedName>
    <definedName name="CUSTO_9_7">"$#REF!.$#REF!$#REF!:$#REF!$#REF!"</definedName>
    <definedName name="CUSTO_9_7_1">"$#REF!.$#REF!$#REF!:$#REF!$#REF!"</definedName>
    <definedName name="CUSTO_9_8">"$#REF!.$#REF!$#REF!:$#REF!$#REF!"</definedName>
    <definedName name="CUSTO_9_9">"$#REF!.$#REF!$#REF!:$#REF!$#REF!"</definedName>
    <definedName name="CUSTO_9_9_1">"$#REF!.$#REF!$#REF!:$#REF!$#REF!"</definedName>
    <definedName name="dadinho">"$#REF!.$AD$11:$AE$38"</definedName>
    <definedName name="dadinho_10">"$#REF!.$AD$11:$AE$26"</definedName>
    <definedName name="dadinho_11">"$#REF!.$AD$11:$AE$38"</definedName>
    <definedName name="dadinho_11_1">"$#REF!.$AD$11:$AE$38"</definedName>
    <definedName name="dadinho_11_10">"$#REF!.$AH$5:$AI$41"</definedName>
    <definedName name="dadinho_11_11">"$#REF!.$AH$5:$AI$41"</definedName>
    <definedName name="dadinho_11_12">"$#REF!.$AH$5:$AI$41"</definedName>
    <definedName name="dadinho_11_19">"$#REF!.$AE$11:$AF$39"</definedName>
    <definedName name="dadinho_11_19_29">"$#REF!.$AE$11:$AF$26"</definedName>
    <definedName name="dadinho_11_29">"$#REF!.$AD$11:$AE$26"</definedName>
    <definedName name="dadinho_11_3">"$#REF!.$AH$5:$AI$41"</definedName>
    <definedName name="dadinho_11_3_1">"$#REF!.$AH$5:$AI$41"</definedName>
    <definedName name="dadinho_11_4">"$#REF!.$AH$5:$AI$41"</definedName>
    <definedName name="dadinho_11_4_1">"$#REF!.$AH$5:$AI$41"</definedName>
    <definedName name="dadinho_11_5">"$#REF!.$AH$5:$AI$41"</definedName>
    <definedName name="dadinho_11_5_1">"$#REF!.$AH$5:$AI$41"</definedName>
    <definedName name="dadinho_11_6">"$#REF!.$AH$5:$AI$41"</definedName>
    <definedName name="dadinho_11_6_1">"$#REF!.$AH$5:$AI$41"</definedName>
    <definedName name="dadinho_11_7">"$#REF!.$AH$5:$AI$41"</definedName>
    <definedName name="dadinho_11_7_1">"$#REF!.$AH$5:$AI$41"</definedName>
    <definedName name="dadinho_11_9">"$#REF!.$AH$5:$AI$41"</definedName>
    <definedName name="dadinho_12">"$#REF!.$AD$11:$AE$26"</definedName>
    <definedName name="dadinho_13">"$#REF!.$AD$11:$AE$57"</definedName>
    <definedName name="dadinho_13_1">"$#REF!.$AE$11:$AF$58"</definedName>
    <definedName name="dadinho_13_1_10">"$#REF!.$AH$5:$AI$45"</definedName>
    <definedName name="dadinho_13_1_11">"$#REF!.$AH$5:$AI$45"</definedName>
    <definedName name="dadinho_13_1_12">"$#REF!.$AH$5:$AI$45"</definedName>
    <definedName name="dadinho_13_1_29">"$#REF!.$AE$11:$AF$27"</definedName>
    <definedName name="dadinho_13_1_3">"$#REF!.$AH$5:$AI$45"</definedName>
    <definedName name="dadinho_13_1_3_1">"$#REF!.$AH$5:$AI$45"</definedName>
    <definedName name="dadinho_13_1_4">"$#REF!.$AH$5:$AI$45"</definedName>
    <definedName name="dadinho_13_1_4_1">"$#REF!.$AH$5:$AI$45"</definedName>
    <definedName name="dadinho_13_1_5">"$#REF!.$AH$5:$AI$45"</definedName>
    <definedName name="dadinho_13_1_5_1">"$#REF!.$AH$5:$AI$45"</definedName>
    <definedName name="dadinho_13_1_6">"$#REF!.$AH$5:$AI$45"</definedName>
    <definedName name="dadinho_13_1_6_1">"$#REF!.$AH$5:$AI$45"</definedName>
    <definedName name="dadinho_13_1_7">"$#REF!.$AH$5:$AI$45"</definedName>
    <definedName name="dadinho_13_1_7_1">"$#REF!.$AH$5:$AI$45"</definedName>
    <definedName name="dadinho_13_1_9">"$#REF!.$AH$5:$AI$45"</definedName>
    <definedName name="dadinho_13_10">"$#REF!.$AD$11:$AE$26"</definedName>
    <definedName name="dadinho_13_11">"$#REF!.$AD$11:$AE$57"</definedName>
    <definedName name="dadinho_13_12">"$#REF!.$AD$11:$AE$26"</definedName>
    <definedName name="dadinho_13_19">"$#REF!.$AE$11:$AF$39"</definedName>
    <definedName name="dadinho_13_19_29">"$#REF!.$AE$11:$AF$26"</definedName>
    <definedName name="dadinho_13_29">"$#REF!.$AD$11:$AE$26"</definedName>
    <definedName name="dadinho_13_3">"$#REF!.$AH$5:$AI$41"</definedName>
    <definedName name="dadinho_13_3_1">"$#REF!.$AH$5:$AI$41"</definedName>
    <definedName name="dadinho_13_4">"$#REF!.$AD$11:$AE$57"</definedName>
    <definedName name="dadinho_13_4_1">"$#REF!.$AD$11:$AE$26"</definedName>
    <definedName name="dadinho_13_5">"$#REF!.$AD$11:$AE$57"</definedName>
    <definedName name="dadinho_13_5_1">"$#REF!.$AD$11:$AE$26"</definedName>
    <definedName name="dadinho_13_6">"$#REF!.$AD$11:$AE$57"</definedName>
    <definedName name="dadinho_13_6_1">"$#REF!.$AD$11:$AE$26"</definedName>
    <definedName name="dadinho_13_7">"$#REF!.$AD$11:$AE$57"</definedName>
    <definedName name="dadinho_13_7_1">"$#REF!.$AD$11:$AE$26"</definedName>
    <definedName name="dadinho_13_9">"$#REF!.$AD$11:$AE$57"</definedName>
    <definedName name="dadinho_19">"$#REF!.$AE$11:$AF$39"</definedName>
    <definedName name="dadinho_19_29">"$#REF!.$AE$11:$AF$26"</definedName>
    <definedName name="dadinho_21">"$#REF!.$AD$11:$AE$57"</definedName>
    <definedName name="dadinho_21_10">"$#REF!.$AD$11:$AE$26"</definedName>
    <definedName name="dadinho_21_11">"$#REF!.$AD$11:$AE$57"</definedName>
    <definedName name="dadinho_21_12">"$#REF!.$AD$11:$AE$26"</definedName>
    <definedName name="dadinho_21_19">"$#REF!.$AE$11:$AF$58"</definedName>
    <definedName name="dadinho_21_19_29">"$#REF!.$AE$11:$AF$27"</definedName>
    <definedName name="dadinho_21_29">"$#REF!.$AD$11:$AE$26"</definedName>
    <definedName name="dadinho_21_3">"$#REF!.$AH$5:$AI$45"</definedName>
    <definedName name="dadinho_21_3_1">"$#REF!.$AH$5:$AI$45"</definedName>
    <definedName name="dadinho_21_4">"$#REF!.$AD$11:$AE$57"</definedName>
    <definedName name="dadinho_21_4_1">"$#REF!.$AD$11:$AE$26"</definedName>
    <definedName name="dadinho_21_5">"$#REF!.$AD$11:$AE$57"</definedName>
    <definedName name="dadinho_21_5_1">"$#REF!.$AD$11:$AE$26"</definedName>
    <definedName name="dadinho_21_6">"$#REF!.$AD$11:$AE$57"</definedName>
    <definedName name="dadinho_21_6_1">"$#REF!.$AD$11:$AE$26"</definedName>
    <definedName name="dadinho_21_7">"$#REF!.$AD$11:$AE$57"</definedName>
    <definedName name="dadinho_21_7_1">"$#REF!.$AD$11:$AE$26"</definedName>
    <definedName name="dadinho_21_9">"$#REF!.$AD$11:$AE$57"</definedName>
    <definedName name="dadinho_29">"$#REF!.$AD$11:$AE$26"</definedName>
    <definedName name="dadinho_3">"$#REF!.$AH$5:$AI$41"</definedName>
    <definedName name="dadinho_3_1">"$#REF!.$AH$5:$AI$41"</definedName>
    <definedName name="dadinho_4">"$#REF!.$AD$11:$AE$38"</definedName>
    <definedName name="dadinho_4_1">"$#REF!.$AD$11:$AE$26"</definedName>
    <definedName name="dadinho_5">"$#REF!.$AD$11:$AE$38"</definedName>
    <definedName name="dadinho_5_1">"$#REF!.$AD$11:$AE$26"</definedName>
    <definedName name="dadinho_6">"$#REF!.$AD$11:$AE$38"</definedName>
    <definedName name="dadinho_6_1">"$#REF!.$AD$11:$AE$26"</definedName>
    <definedName name="dadinho_7">"$#REF!.$AD$11:$AE$38"</definedName>
    <definedName name="dadinho_7_1">"$#REF!.$AD$11:$AE$38"</definedName>
    <definedName name="dadinho_7_1_1">"$#REF!.$AD$11:$AE$26"</definedName>
    <definedName name="dadinho_7_29">"$#REF!.$AD$11:$AE$26"</definedName>
    <definedName name="dadinho_8">"$#REF!.$AD$11:$AE$38"</definedName>
    <definedName name="dadinho_8_29">"$#REF!.$AD$11:$AE$26"</definedName>
    <definedName name="dadinho_9">"$#REF!.$AD$11:$AE$38"</definedName>
    <definedName name="dadinho_9_1">"$#REF!.$AD$11:$AE$38"</definedName>
    <definedName name="dadinho_9_29">"$#REF!.$AD$11:$AE$26"</definedName>
    <definedName name="DADOS">"$#REF!.$AD$11:$AE$38"</definedName>
    <definedName name="DADOS_10">"$#REF!.$AD$11:$AE$26"</definedName>
    <definedName name="DADOS_11">"$#REF!.$AD$11:$AE$38"</definedName>
    <definedName name="DADOS_11_1">"$#REF!.$AD$11:$AE$38"</definedName>
    <definedName name="DADOS_11_10">"$#REF!.$AH$5:$AI$41"</definedName>
    <definedName name="DADOS_11_11">"$#REF!.$AH$5:$AI$41"</definedName>
    <definedName name="DADOS_11_12">"$#REF!.$AH$5:$AI$41"</definedName>
    <definedName name="DADOS_11_19">"$#REF!.$AE$11:$AF$39"</definedName>
    <definedName name="DADOS_11_19_29">"$#REF!.$AE$11:$AF$26"</definedName>
    <definedName name="DADOS_11_29">"$#REF!.$AD$11:$AE$26"</definedName>
    <definedName name="DADOS_11_3">"$#REF!.$AH$5:$AI$41"</definedName>
    <definedName name="DADOS_11_3_1">"$#REF!.$AH$5:$AI$41"</definedName>
    <definedName name="DADOS_11_4">"$#REF!.$AH$5:$AI$41"</definedName>
    <definedName name="DADOS_11_4_1">"$#REF!.$AH$5:$AI$41"</definedName>
    <definedName name="DADOS_11_5">"$#REF!.$AH$5:$AI$41"</definedName>
    <definedName name="DADOS_11_5_1">"$#REF!.$AH$5:$AI$41"</definedName>
    <definedName name="DADOS_11_6">"$#REF!.$AH$5:$AI$41"</definedName>
    <definedName name="DADOS_11_6_1">"$#REF!.$AH$5:$AI$41"</definedName>
    <definedName name="DADOS_11_7">"$#REF!.$AH$5:$AI$41"</definedName>
    <definedName name="DADOS_11_7_1">"$#REF!.$AH$5:$AI$41"</definedName>
    <definedName name="DADOS_11_9">"$#REF!.$AH$5:$AI$41"</definedName>
    <definedName name="DADOS_12">"$#REF!.$AD$11:$AE$26"</definedName>
    <definedName name="DADOS_13">"$#REF!.$AD$11:$AE$57"</definedName>
    <definedName name="DADOS_13_1">"$#REF!.$AE$11:$AF$58"</definedName>
    <definedName name="DADOS_13_1_10">"$#REF!.$AH$5:$AI$45"</definedName>
    <definedName name="DADOS_13_1_11">"$#REF!.$AH$5:$AI$45"</definedName>
    <definedName name="DADOS_13_1_12">"$#REF!.$AH$5:$AI$45"</definedName>
    <definedName name="DADOS_13_1_29">"$#REF!.$AE$11:$AF$27"</definedName>
    <definedName name="DADOS_13_1_3">"$#REF!.$AH$5:$AI$45"</definedName>
    <definedName name="DADOS_13_1_3_1">"$#REF!.$AH$5:$AI$45"</definedName>
    <definedName name="DADOS_13_1_4">"$#REF!.$AH$5:$AI$45"</definedName>
    <definedName name="DADOS_13_1_4_1">"$#REF!.$AH$5:$AI$45"</definedName>
    <definedName name="DADOS_13_1_5">"$#REF!.$AH$5:$AI$45"</definedName>
    <definedName name="DADOS_13_1_5_1">"$#REF!.$AH$5:$AI$45"</definedName>
    <definedName name="DADOS_13_1_6">"$#REF!.$AH$5:$AI$45"</definedName>
    <definedName name="DADOS_13_1_6_1">"$#REF!.$AH$5:$AI$45"</definedName>
    <definedName name="DADOS_13_1_7">"$#REF!.$AH$5:$AI$45"</definedName>
    <definedName name="DADOS_13_1_7_1">"$#REF!.$AH$5:$AI$45"</definedName>
    <definedName name="DADOS_13_1_9">"$#REF!.$AH$5:$AI$45"</definedName>
    <definedName name="DADOS_13_10">"$#REF!.$AD$11:$AE$26"</definedName>
    <definedName name="DADOS_13_11">"$#REF!.$AD$11:$AE$57"</definedName>
    <definedName name="DADOS_13_12">"$#REF!.$AD$11:$AE$26"</definedName>
    <definedName name="DADOS_13_19">"$#REF!.$AE$11:$AF$39"</definedName>
    <definedName name="DADOS_13_19_29">"$#REF!.$AE$11:$AF$26"</definedName>
    <definedName name="DADOS_13_29">"$#REF!.$AD$11:$AE$26"</definedName>
    <definedName name="DADOS_13_3">"$#REF!.$AH$5:$AI$41"</definedName>
    <definedName name="DADOS_13_3_1">"$#REF!.$AH$5:$AI$41"</definedName>
    <definedName name="DADOS_13_4">"$#REF!.$AD$11:$AE$57"</definedName>
    <definedName name="DADOS_13_4_1">"$#REF!.$AD$11:$AE$26"</definedName>
    <definedName name="DADOS_13_5">"$#REF!.$AD$11:$AE$57"</definedName>
    <definedName name="DADOS_13_5_1">"$#REF!.$AD$11:$AE$26"</definedName>
    <definedName name="DADOS_13_6">"$#REF!.$AD$11:$AE$57"</definedName>
    <definedName name="DADOS_13_6_1">"$#REF!.$AD$11:$AE$26"</definedName>
    <definedName name="DADOS_13_7">"$#REF!.$AD$11:$AE$57"</definedName>
    <definedName name="DADOS_13_7_1">"$#REF!.$AD$11:$AE$26"</definedName>
    <definedName name="DADOS_13_9">"$#REF!.$AD$11:$AE$57"</definedName>
    <definedName name="DADOS_14">"$#REF!.$AD$11:$AE$38"</definedName>
    <definedName name="DADOS_14_10">"$#REF!.$AD$11:$AE$26"</definedName>
    <definedName name="DADOS_14_11">"$#REF!.$AD$11:$AE$38"</definedName>
    <definedName name="DADOS_14_12">"$#REF!.$AD$11:$AE$26"</definedName>
    <definedName name="DADOS_14_19">"$#REF!.$AE$11:$AF$39"</definedName>
    <definedName name="DADOS_14_19_29">"$#REF!.$AE$11:$AF$26"</definedName>
    <definedName name="DADOS_14_29">"$#REF!.$AD$11:$AE$26"</definedName>
    <definedName name="DADOS_14_3">"$#REF!.$AH$5:$AI$41"</definedName>
    <definedName name="DADOS_14_3_1">"$#REF!.$AH$5:$AI$41"</definedName>
    <definedName name="DADOS_14_4">"$#REF!.$AD$11:$AE$38"</definedName>
    <definedName name="DADOS_14_4_1">"$#REF!.$AD$11:$AE$26"</definedName>
    <definedName name="DADOS_14_5">"$#REF!.$AD$11:$AE$38"</definedName>
    <definedName name="DADOS_14_5_1">"$#REF!.$AD$11:$AE$26"</definedName>
    <definedName name="DADOS_14_6">"$#REF!.$AD$11:$AE$38"</definedName>
    <definedName name="DADOS_14_6_1">"$#REF!.$AD$11:$AE$26"</definedName>
    <definedName name="DADOS_14_7">"$#REF!.$AD$11:$AE$38"</definedName>
    <definedName name="DADOS_14_7_1">"$#REF!.$AD$11:$AE$26"</definedName>
    <definedName name="DADOS_14_9">"$#REF!.$AD$11:$AE$38"</definedName>
    <definedName name="DADOS_15">"$#REF!.$AD$11:$AE$38"</definedName>
    <definedName name="DADOS_15_10">"$#REF!.$AD$11:$AE$26"</definedName>
    <definedName name="DADOS_15_11">"$#REF!.$AD$11:$AE$38"</definedName>
    <definedName name="DADOS_15_12">"$#REF!.$AD$11:$AE$26"</definedName>
    <definedName name="DADOS_15_19">"$#REF!.$AE$11:$AF$39"</definedName>
    <definedName name="DADOS_15_19_29">"$#REF!.$AE$11:$AF$26"</definedName>
    <definedName name="DADOS_15_29">"$#REF!.$AD$11:$AE$26"</definedName>
    <definedName name="DADOS_15_3">"$#REF!.$AH$5:$AI$41"</definedName>
    <definedName name="DADOS_15_3_1">"$#REF!.$AH$5:$AI$41"</definedName>
    <definedName name="DADOS_15_4">"$#REF!.$AD$11:$AE$38"</definedName>
    <definedName name="DADOS_15_4_1">"$#REF!.$AD$11:$AE$26"</definedName>
    <definedName name="DADOS_15_5">"$#REF!.$AD$11:$AE$38"</definedName>
    <definedName name="DADOS_15_5_1">"$#REF!.$AD$11:$AE$26"</definedName>
    <definedName name="DADOS_15_6">"$#REF!.$AD$11:$AE$38"</definedName>
    <definedName name="DADOS_15_6_1">"$#REF!.$AD$11:$AE$26"</definedName>
    <definedName name="DADOS_15_7">"$#REF!.$AD$11:$AE$38"</definedName>
    <definedName name="DADOS_15_7_1">"$#REF!.$AD$11:$AE$26"</definedName>
    <definedName name="DADOS_15_9">"$#REF!.$AD$11:$AE$38"</definedName>
    <definedName name="DADOS_16">"$#REF!.$AD$11:$AE$38"</definedName>
    <definedName name="DADOS_16_10">"$#REF!.$AD$11:$AE$26"</definedName>
    <definedName name="DADOS_16_11">"$#REF!.$AD$11:$AE$38"</definedName>
    <definedName name="DADOS_16_12">"$#REF!.$AD$11:$AE$26"</definedName>
    <definedName name="DADOS_16_19">"$#REF!.$AE$11:$AF$39"</definedName>
    <definedName name="DADOS_16_19_29">"$#REF!.$AE$11:$AF$26"</definedName>
    <definedName name="DADOS_16_29">"$#REF!.$AD$11:$AE$26"</definedName>
    <definedName name="DADOS_16_3">"$#REF!.$AH$5:$AI$41"</definedName>
    <definedName name="DADOS_16_3_1">"$#REF!.$AH$5:$AI$41"</definedName>
    <definedName name="DADOS_16_4">"$#REF!.$AD$11:$AE$38"</definedName>
    <definedName name="DADOS_16_4_1">"$#REF!.$AD$11:$AE$26"</definedName>
    <definedName name="DADOS_16_5">"$#REF!.$AD$11:$AE$38"</definedName>
    <definedName name="DADOS_16_5_1">"$#REF!.$AD$11:$AE$26"</definedName>
    <definedName name="DADOS_16_6">"$#REF!.$AD$11:$AE$38"</definedName>
    <definedName name="DADOS_16_6_1">"$#REF!.$AD$11:$AE$26"</definedName>
    <definedName name="DADOS_16_7">"$#REF!.$AD$11:$AE$38"</definedName>
    <definedName name="DADOS_16_7_1">"$#REF!.$AD$11:$AE$26"</definedName>
    <definedName name="DADOS_16_9">"$#REF!.$AD$11:$AE$38"</definedName>
    <definedName name="DADOS_19">"$#REF!.$AE$11:$AF$39"</definedName>
    <definedName name="DADOS_19_1">"$#REF!.$AE$11:$AF$39"</definedName>
    <definedName name="DADOS_19_1_29">"$#REF!.$AE$11:$AF$26"</definedName>
    <definedName name="DADOS_19_10">"$#REF!.$AH$5:$AI$41"</definedName>
    <definedName name="DADOS_19_11">"$#REF!.$AH$5:$AI$41"</definedName>
    <definedName name="DADOS_19_12">"$#REF!.$AH$5:$AI$41"</definedName>
    <definedName name="DADOS_19_29">"$#REF!.$AE$11:$AF$26"</definedName>
    <definedName name="DADOS_19_3">"$#REF!.$AH$5:$AI$41"</definedName>
    <definedName name="DADOS_19_3_1">"$#REF!.$AH$5:$AI$41"</definedName>
    <definedName name="DADOS_19_4">"$#REF!.$AH$5:$AI$41"</definedName>
    <definedName name="DADOS_19_4_1">"$#REF!.$AH$5:$AI$41"</definedName>
    <definedName name="DADOS_19_5">"$#REF!.$AH$5:$AI$41"</definedName>
    <definedName name="DADOS_19_5_1">"$#REF!.$AH$5:$AI$41"</definedName>
    <definedName name="DADOS_19_6">"$#REF!.$AH$5:$AI$41"</definedName>
    <definedName name="DADOS_19_6_1">"$#REF!.$AH$5:$AI$41"</definedName>
    <definedName name="DADOS_19_7">"$#REF!.$AH$5:$AI$41"</definedName>
    <definedName name="DADOS_19_7_1">"$#REF!.$AH$5:$AI$41"</definedName>
    <definedName name="DADOS_19_9">"$#REF!.$AH$5:$AI$41"</definedName>
    <definedName name="DADOS_2">"$#REF!.$M$5:$N$28"</definedName>
    <definedName name="DADOS_21">"$#REF!.$AD$11:$AE$57"</definedName>
    <definedName name="DADOS_21_10">"$#REF!.$AD$11:$AE$26"</definedName>
    <definedName name="DADOS_21_11">"$#REF!.$AD$11:$AE$57"</definedName>
    <definedName name="DADOS_21_12">"$#REF!.$AD$11:$AE$26"</definedName>
    <definedName name="DADOS_21_19">"$#REF!.$AE$11:$AF$58"</definedName>
    <definedName name="DADOS_21_19_29">"$#REF!.$AE$11:$AF$27"</definedName>
    <definedName name="DADOS_21_29">"$#REF!.$AD$11:$AE$26"</definedName>
    <definedName name="DADOS_21_3">"$#REF!.$AH$5:$AI$45"</definedName>
    <definedName name="DADOS_21_3_1">"$#REF!.$AH$5:$AI$45"</definedName>
    <definedName name="DADOS_21_4">"$#REF!.$AD$11:$AE$57"</definedName>
    <definedName name="DADOS_21_4_1">"$#REF!.$AD$11:$AE$26"</definedName>
    <definedName name="DADOS_21_5">"$#REF!.$AD$11:$AE$57"</definedName>
    <definedName name="DADOS_21_5_1">"$#REF!.$AD$11:$AE$26"</definedName>
    <definedName name="DADOS_21_6">"$#REF!.$AD$11:$AE$57"</definedName>
    <definedName name="DADOS_21_6_1">"$#REF!.$AD$11:$AE$26"</definedName>
    <definedName name="DADOS_21_7">"$#REF!.$AD$11:$AE$57"</definedName>
    <definedName name="DADOS_21_7_1">"$#REF!.$AD$11:$AE$26"</definedName>
    <definedName name="DADOS_21_9">"$#REF!.$AD$11:$AE$57"</definedName>
    <definedName name="DADOS_29">"$#REF!.$AD$11:$AE$26"</definedName>
    <definedName name="DADOS_3">"$#REF!.$AH$5:$AI$41"</definedName>
    <definedName name="DADOS_3_1">"$#REF!.$M$5:$N$28"</definedName>
    <definedName name="DADOS_3_1_1">"$#REF!.$M$5:$N$28"</definedName>
    <definedName name="DADOS_3_29">"$#REF!.$AH$5:$AI$41"</definedName>
    <definedName name="DADOS_4">"$#REF!.$AD$11:$AE$38"</definedName>
    <definedName name="DADOS_4_1">"$#REF!.$M$5:$N$28"</definedName>
    <definedName name="DADOS_4_1_1">"$#REF!.$M$5:$N$28"</definedName>
    <definedName name="DADOS_4_29">"$#REF!.$AD$11:$AE$26"</definedName>
    <definedName name="DADOS_5">"$#REF!.$AD$11:$AE$38"</definedName>
    <definedName name="DADOS_5_1">"$#REF!.$AD$11:$AE$26"</definedName>
    <definedName name="DADOS_6">"$#REF!.$AD$11:$AE$38"</definedName>
    <definedName name="DADOS_6_1">"$#REF!.$AD$11:$AE$26"</definedName>
    <definedName name="DADOS_7">"$#REF!.$AD$11:$AE$38"</definedName>
    <definedName name="DADOS_7_1">"$#REF!.$AD$11:$AE$38"</definedName>
    <definedName name="DADOS_7_1_1">"$#REF!.$AD$11:$AE$26"</definedName>
    <definedName name="DADOS_7_29">"$#REF!.$AD$11:$AE$26"</definedName>
    <definedName name="DADOS_8">"$#REF!.$AD$11:$AE$38"</definedName>
    <definedName name="DADOS_8_29">"$#REF!.$AD$11:$AE$26"</definedName>
    <definedName name="DADOS_9">"$#REF!.$AD$11:$AE$38"</definedName>
    <definedName name="DADOS_9_1">"$#REF!.$AD$11:$AE$38"</definedName>
    <definedName name="DADOS_9_29">"$#REF!.$AD$11:$AE$26"</definedName>
    <definedName name="DATA">#REF!</definedName>
    <definedName name="DE" localSheetId="4">{"total","SUM(total)","YNNNN",FALSE}</definedName>
    <definedName name="DE" localSheetId="2">{"total","SUM(total)","YNNNN",FALSE}</definedName>
    <definedName name="DE" localSheetId="1">{"total","SUM(total)","YNNNN",FALSE}</definedName>
    <definedName name="DE">{"total","SUM(total)","YNNNN",FALSE}</definedName>
    <definedName name="DECANEL">#REF!</definedName>
    <definedName name="DESFORMA">#REF!</definedName>
    <definedName name="dsadf" localSheetId="4">{"total","SUM(total)","YNNNN",FALSE}</definedName>
    <definedName name="dsadf" localSheetId="2">{"total","SUM(total)","YNNNN",FALSE}</definedName>
    <definedName name="dsadf" localSheetId="1">{"total","SUM(total)","YNNNN",FALSE}</definedName>
    <definedName name="dsadf">{"total","SUM(total)","YNNNN",FALSE}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SCORA">[1]Insumos!$I$72</definedName>
    <definedName name="Excel_BuiltIn__FilterDatabase_1" localSheetId="1">#REF!</definedName>
    <definedName name="Excel_BuiltIn__FilterDatabase_1">#REF!</definedName>
    <definedName name="Excel_BuiltIn__FilterDatabase_1_2" localSheetId="1">#REF!</definedName>
    <definedName name="Excel_BuiltIn__FilterDatabase_1_2">#REF!</definedName>
    <definedName name="Excel_BuiltIn_Print_Area_11_1">"$#REF!.$A$5:$AI$34"</definedName>
    <definedName name="Excel_BuiltIn_Print_Area_11_1_1">"$#REF!.$A$1:$AL$33"</definedName>
    <definedName name="Excel_BuiltIn_Print_Area_11_1_1_1">"$#REF!.$A$1:$AL$33"</definedName>
    <definedName name="Excel_BuiltIn_Print_Area_11_1_29">"$#REF!.$A$5:$AI$24"</definedName>
    <definedName name="Excel_BuiltIn_Print_Area_14_1">"$#REF!.$A$5:$F$64"</definedName>
    <definedName name="Excel_BuiltIn_Print_Area_14_1_1">"$#REF!.$A$5:$F$38"</definedName>
    <definedName name="Excel_BuiltIn_Print_Area_14_10">"$#REF!.$A$1:$F$70"</definedName>
    <definedName name="Excel_BuiltIn_Print_Area_14_11">"$#REF!.$A$1:$F$70"</definedName>
    <definedName name="Excel_BuiltIn_Print_Area_14_12">"$#REF!.$A$1:$F$70"</definedName>
    <definedName name="Excel_BuiltIn_Print_Area_14_3">"$#REF!.$A$1:$F$70"</definedName>
    <definedName name="Excel_BuiltIn_Print_Area_14_3_1">"$#REF!.$A$1:$F$70"</definedName>
    <definedName name="Excel_BuiltIn_Print_Area_14_4">"$#REF!.$A$1:$F$70"</definedName>
    <definedName name="Excel_BuiltIn_Print_Area_14_4_1">"$#REF!.$A$1:$F$70"</definedName>
    <definedName name="Excel_BuiltIn_Print_Area_14_5">"$#REF!.$A$1:$F$70"</definedName>
    <definedName name="Excel_BuiltIn_Print_Area_14_5_1">"$#REF!.$A$1:$F$70"</definedName>
    <definedName name="Excel_BuiltIn_Print_Area_14_6">"$#REF!.$A$1:$F$70"</definedName>
    <definedName name="Excel_BuiltIn_Print_Area_14_6_1">"$#REF!.$A$1:$F$70"</definedName>
    <definedName name="Excel_BuiltIn_Print_Area_14_7">"$#REF!.$A$1:$F$70"</definedName>
    <definedName name="Excel_BuiltIn_Print_Area_14_7_1">"$#REF!.$A$1:$F$70"</definedName>
    <definedName name="Excel_BuiltIn_Print_Area_14_9">"$#REF!.$A$1:$F$70"</definedName>
    <definedName name="Excel_BuiltIn_Print_Area_15_1">"$#REF!.$A$1:$F$126"</definedName>
    <definedName name="Excel_BuiltIn_Print_Area_15_1_1">"$#REF!.$A$5:$F$106"</definedName>
    <definedName name="Excel_BuiltIn_Print_Area_15_1_1_1">"$#REF!.$A$5:$F$84"</definedName>
    <definedName name="Excel_BuiltIn_Print_Area_15_1_29">"$#REF!.$A$1:$F$126"</definedName>
    <definedName name="Excel_BuiltIn_Print_Area_16_1">"$#REF!.$A$5:$M$66"</definedName>
    <definedName name="Excel_BuiltIn_Print_Area_16_1_1">"$#REF!.$A$5:$M$39"</definedName>
    <definedName name="Excel_BuiltIn_Print_Area_16_10">"$#REF!.$A$1:$P$72"</definedName>
    <definedName name="Excel_BuiltIn_Print_Area_16_11">"$#REF!.$A$1:$P$72"</definedName>
    <definedName name="Excel_BuiltIn_Print_Area_16_12">"$#REF!.$A$1:$P$72"</definedName>
    <definedName name="Excel_BuiltIn_Print_Area_16_3">"$#REF!.$A$1:$P$72"</definedName>
    <definedName name="Excel_BuiltIn_Print_Area_16_3_1">"$#REF!.$A$1:$P$72"</definedName>
    <definedName name="Excel_BuiltIn_Print_Area_16_4">"$#REF!.$A$1:$P$72"</definedName>
    <definedName name="Excel_BuiltIn_Print_Area_16_4_1">"$#REF!.$A$1:$P$72"</definedName>
    <definedName name="Excel_BuiltIn_Print_Area_16_5">"$#REF!.$A$1:$P$72"</definedName>
    <definedName name="Excel_BuiltIn_Print_Area_16_5_1">"$#REF!.$A$1:$P$72"</definedName>
    <definedName name="Excel_BuiltIn_Print_Area_16_6">"$#REF!.$A$1:$P$72"</definedName>
    <definedName name="Excel_BuiltIn_Print_Area_16_6_1">"$#REF!.$A$1:$P$72"</definedName>
    <definedName name="Excel_BuiltIn_Print_Area_16_7">"$#REF!.$A$1:$P$72"</definedName>
    <definedName name="Excel_BuiltIn_Print_Area_16_7_1">"$#REF!.$A$1:$P$72"</definedName>
    <definedName name="Excel_BuiltIn_Print_Area_16_9">"$#REF!.$A$1:$P$72"</definedName>
    <definedName name="Excel_BuiltIn_Print_Area_2_1" localSheetId="1">#REF!</definedName>
    <definedName name="Excel_BuiltIn_Print_Area_2_1">#REF!</definedName>
    <definedName name="Excel_BuiltIn_Print_Area_21_1">"$#REF!.$A$5:$K$34"</definedName>
    <definedName name="Excel_BuiltIn_Print_Area_21_1_10">"$#REF!.$A$5:$K$38"</definedName>
    <definedName name="Excel_BuiltIn_Print_Area_21_1_11">"$#REF!.$A$5:$K$63"</definedName>
    <definedName name="Excel_BuiltIn_Print_Area_21_1_12">"$#REF!.$A$5:$K$38"</definedName>
    <definedName name="Excel_BuiltIn_Print_Area_21_1_29">"$#REF!.$A$5:$K$24"</definedName>
    <definedName name="Excel_BuiltIn_Print_Area_21_1_3">"$#REF!.$A$5:$K$63"</definedName>
    <definedName name="Excel_BuiltIn_Print_Area_21_1_3_1">"$#REF!.$A$5:$K$38"</definedName>
    <definedName name="Excel_BuiltIn_Print_Area_21_1_4">"$#REF!.$A$5:$K$63"</definedName>
    <definedName name="Excel_BuiltIn_Print_Area_21_1_4_1">"$#REF!.$A$5:$K$38"</definedName>
    <definedName name="Excel_BuiltIn_Print_Area_21_1_5">"$#REF!.$A$5:$K$63"</definedName>
    <definedName name="Excel_BuiltIn_Print_Area_21_1_5_1">"$#REF!.$A$5:$K$38"</definedName>
    <definedName name="Excel_BuiltIn_Print_Area_21_1_6">"$#REF!.$A$5:$K$63"</definedName>
    <definedName name="Excel_BuiltIn_Print_Area_21_1_6_1">"$#REF!.$A$5:$K$38"</definedName>
    <definedName name="Excel_BuiltIn_Print_Area_21_1_7">"$#REF!.$A$5:$K$63"</definedName>
    <definedName name="Excel_BuiltIn_Print_Area_21_1_7_1">"$#REF!.$A$5:$K$38"</definedName>
    <definedName name="Excel_BuiltIn_Print_Area_21_1_9">"$#REF!.$A$5:$K$63"</definedName>
    <definedName name="Excel_BuiltIn_Print_Area_26_1">"$#REF!.$A$5:$AO$37"</definedName>
    <definedName name="Excel_BuiltIn_Print_Area_26_1_1">"$#REF!.$A$5:$K$62"</definedName>
    <definedName name="Excel_BuiltIn_Print_Area_26_1_1_1">"$#REF!.$A$5:$K$31"</definedName>
    <definedName name="Excel_BuiltIn_Print_Area_26_1_29">"$#REF!.$A$5:$AO$26"</definedName>
    <definedName name="Excel_BuiltIn_Print_Area_27_1">"$#REF!.$A$5:$F$64"</definedName>
    <definedName name="Excel_BuiltIn_Print_Area_27_1_1">"$#REF!.$A$5:$I$60"</definedName>
    <definedName name="Excel_BuiltIn_Print_Area_27_1_29">"$#REF!.$A$5:$I$29"</definedName>
    <definedName name="Excel_BuiltIn_Print_Area_29_1" localSheetId="1">#REF!</definedName>
    <definedName name="Excel_BuiltIn_Print_Area_29_1">#REF!</definedName>
    <definedName name="Excel_BuiltIn_Print_Area_29_1_1">"$#REF!.$A$5:$I$60"</definedName>
    <definedName name="Excel_BuiltIn_Print_Area_29_1_29">"$#REF!.$A$5:$I$29"</definedName>
    <definedName name="Excel_BuiltIn_Print_Area_3_1">"$#REF!.$A$1:$J$15"</definedName>
    <definedName name="Excel_BuiltIn_Print_Area_30_1" localSheetId="1">#REF!</definedName>
    <definedName name="Excel_BuiltIn_Print_Area_30_1">#REF!</definedName>
    <definedName name="Excel_BuiltIn_Print_Area_30_1_1">"$#REF!.$A$5:$I$60"</definedName>
    <definedName name="Excel_BuiltIn_Print_Area_30_1_29">"$#REF!.$A$5:$I$29"</definedName>
    <definedName name="Excel_BuiltIn_Print_Area_31_1" localSheetId="1">#REF!</definedName>
    <definedName name="Excel_BuiltIn_Print_Area_31_1">#REF!</definedName>
    <definedName name="Excel_BuiltIn_Print_Area_31_1_1">"$#REF!.$A$5:$G$60"</definedName>
    <definedName name="Excel_BuiltIn_Print_Area_31_1_29">"$#REF!.$A$5:$G$29"</definedName>
    <definedName name="Excel_BuiltIn_Print_Area_32_1" localSheetId="1">#REF!</definedName>
    <definedName name="Excel_BuiltIn_Print_Area_32_1">#REF!</definedName>
    <definedName name="Excel_BuiltIn_Print_Area_33_1" localSheetId="1">#REF!</definedName>
    <definedName name="Excel_BuiltIn_Print_Area_33_1">#REF!</definedName>
    <definedName name="Excel_BuiltIn_Print_Area_34_1" localSheetId="1">#REF!</definedName>
    <definedName name="Excel_BuiltIn_Print_Area_34_1">#REF!</definedName>
    <definedName name="Excel_BuiltIn_Print_Area_35_1" localSheetId="1">#REF!</definedName>
    <definedName name="Excel_BuiltIn_Print_Area_35_1">#REF!</definedName>
    <definedName name="Excel_BuiltIn_Print_Area_36_1" localSheetId="1">#REF!</definedName>
    <definedName name="Excel_BuiltIn_Print_Area_36_1">#REF!</definedName>
    <definedName name="Excel_BuiltIn_Print_Area_37_1" localSheetId="1">#REF!</definedName>
    <definedName name="Excel_BuiltIn_Print_Area_37_1">#REF!</definedName>
    <definedName name="Excel_BuiltIn_Print_Area_38_1" localSheetId="1">#REF!</definedName>
    <definedName name="Excel_BuiltIn_Print_Area_38_1">#REF!</definedName>
    <definedName name="Excel_BuiltIn_Print_Area_4_1" localSheetId="1">#REF!</definedName>
    <definedName name="Excel_BuiltIn_Print_Area_4_1">#REF!</definedName>
    <definedName name="Excel_BuiltIn_Print_Area_4_1_1">"$#REF!.$A$1:$J$40"</definedName>
    <definedName name="Excel_BuiltIn_Print_Area_49_1">"$#REF!.$A$5:$F$63"</definedName>
    <definedName name="Excel_BuiltIn_Print_Area_49_29">"$#REF!.$A$5:$F$34"</definedName>
    <definedName name="Excel_BuiltIn_Print_Area_5_1">"$#REF!.$A$5:$G$22"</definedName>
    <definedName name="Excel_BuiltIn_Print_Area_5_1_1">"$#REF!.$A$1:$J$13"</definedName>
    <definedName name="Excel_BuiltIn_Print_Area_5_1_29">"$#REF!.$A$5:$G$22"</definedName>
    <definedName name="Excel_BuiltIn_Print_Area_9_1">"$#REF!.$A$5:$F$62"</definedName>
    <definedName name="Excel_BuiltIn_Print_Area_9_1_10">"$#REF!.$A$1:$G$49"</definedName>
    <definedName name="Excel_BuiltIn_Print_Area_9_1_11">"$#REF!.$A$1:$G$49"</definedName>
    <definedName name="Excel_BuiltIn_Print_Area_9_1_12">"$#REF!.$A$1:$G$49"</definedName>
    <definedName name="Excel_BuiltIn_Print_Area_9_1_29">"$#REF!.$A$5:$F$31"</definedName>
    <definedName name="Excel_BuiltIn_Print_Area_9_1_3">"$#REF!.$A$1:$G$49"</definedName>
    <definedName name="Excel_BuiltIn_Print_Area_9_1_3_1">"$#REF!.$A$1:$G$49"</definedName>
    <definedName name="Excel_BuiltIn_Print_Area_9_1_4">"$#REF!.$A$1:$G$49"</definedName>
    <definedName name="Excel_BuiltIn_Print_Area_9_1_4_1">"$#REF!.$A$1:$G$49"</definedName>
    <definedName name="Excel_BuiltIn_Print_Area_9_1_5">"$#REF!.$A$1:$G$49"</definedName>
    <definedName name="Excel_BuiltIn_Print_Area_9_1_5_1">"$#REF!.$A$1:$G$49"</definedName>
    <definedName name="Excel_BuiltIn_Print_Area_9_1_6">"$#REF!.$A$1:$G$49"</definedName>
    <definedName name="Excel_BuiltIn_Print_Area_9_1_6_1">"$#REF!.$A$1:$G$49"</definedName>
    <definedName name="Excel_BuiltIn_Print_Area_9_1_7">"$#REF!.$A$1:$G$49"</definedName>
    <definedName name="Excel_BuiltIn_Print_Area_9_1_7_1">"$#REF!.$A$1:$G$49"</definedName>
    <definedName name="Excel_BuiltIn_Print_Area_9_1_9">"$#REF!.$A$1:$G$49"</definedName>
    <definedName name="Excel_BuiltIn_Print_Titles_14_1">"$#REF!.$A$5:$IS$14"</definedName>
    <definedName name="Excel_BuiltIn_Print_Titles_14_10">"$#REF!.$A$1:$IV$8"</definedName>
    <definedName name="Excel_BuiltIn_Print_Titles_14_11">"$#REF!.$A$1:$IV$8"</definedName>
    <definedName name="Excel_BuiltIn_Print_Titles_14_12">"$#REF!.$A$1:$IV$8"</definedName>
    <definedName name="Excel_BuiltIn_Print_Titles_14_29">"$#REF!.$A$5:$IS$14"</definedName>
    <definedName name="Excel_BuiltIn_Print_Titles_14_3">"$#REF!.$A$1:$IV$8"</definedName>
    <definedName name="Excel_BuiltIn_Print_Titles_14_3_1">"$#REF!.$A$1:$IV$8"</definedName>
    <definedName name="Excel_BuiltIn_Print_Titles_14_4">"$#REF!.$A$1:$IV$8"</definedName>
    <definedName name="Excel_BuiltIn_Print_Titles_14_4_1">"$#REF!.$A$1:$IV$8"</definedName>
    <definedName name="Excel_BuiltIn_Print_Titles_14_5">"$#REF!.$A$1:$IV$8"</definedName>
    <definedName name="Excel_BuiltIn_Print_Titles_14_5_1">"$#REF!.$A$1:$IV$8"</definedName>
    <definedName name="Excel_BuiltIn_Print_Titles_14_6">"$#REF!.$A$1:$IV$8"</definedName>
    <definedName name="Excel_BuiltIn_Print_Titles_14_6_1">"$#REF!.$A$1:$IV$8"</definedName>
    <definedName name="Excel_BuiltIn_Print_Titles_14_7">"$#REF!.$A$1:$IV$8"</definedName>
    <definedName name="Excel_BuiltIn_Print_Titles_14_7_1">"$#REF!.$A$1:$IV$8"</definedName>
    <definedName name="Excel_BuiltIn_Print_Titles_14_9">"$#REF!.$A$1:$IV$8"</definedName>
    <definedName name="Excel_BuiltIn_Print_Titles_15_1">"$#REF!.$A$5:$IS$14"</definedName>
    <definedName name="Excel_BuiltIn_Print_Titles_15_10">"$#REF!.$A$1:$IV$8"</definedName>
    <definedName name="Excel_BuiltIn_Print_Titles_15_11">"$#REF!.$A$1:$IV$8"</definedName>
    <definedName name="Excel_BuiltIn_Print_Titles_15_12">"$#REF!.$A$1:$IV$8"</definedName>
    <definedName name="Excel_BuiltIn_Print_Titles_15_29">"$#REF!.$A$5:$IS$14"</definedName>
    <definedName name="Excel_BuiltIn_Print_Titles_15_3">"$#REF!.$A$1:$IV$8"</definedName>
    <definedName name="Excel_BuiltIn_Print_Titles_15_3_1">"$#REF!.$A$1:$IV$8"</definedName>
    <definedName name="Excel_BuiltIn_Print_Titles_15_4">"$#REF!.$A$1:$IV$8"</definedName>
    <definedName name="Excel_BuiltIn_Print_Titles_15_4_1">"$#REF!.$A$1:$IV$8"</definedName>
    <definedName name="Excel_BuiltIn_Print_Titles_15_5">"$#REF!.$A$1:$IV$8"</definedName>
    <definedName name="Excel_BuiltIn_Print_Titles_15_5_1">"$#REF!.$A$1:$IV$8"</definedName>
    <definedName name="Excel_BuiltIn_Print_Titles_15_6">"$#REF!.$A$1:$IV$8"</definedName>
    <definedName name="Excel_BuiltIn_Print_Titles_15_6_1">"$#REF!.$A$1:$IV$8"</definedName>
    <definedName name="Excel_BuiltIn_Print_Titles_15_7">"$#REF!.$A$1:$IV$8"</definedName>
    <definedName name="Excel_BuiltIn_Print_Titles_15_7_1">"$#REF!.$A$1:$IV$8"</definedName>
    <definedName name="Excel_BuiltIn_Print_Titles_15_9">"$#REF!.$A$1:$IV$8"</definedName>
    <definedName name="Excel_BuiltIn_Print_Titles_16_1">"$#REF!.$A$5:$IS$14"</definedName>
    <definedName name="Excel_BuiltIn_Print_Titles_16_10">"$#REF!.$A$1:$IV$8"</definedName>
    <definedName name="Excel_BuiltIn_Print_Titles_16_11">"$#REF!.$A$1:$IV$8"</definedName>
    <definedName name="Excel_BuiltIn_Print_Titles_16_12">"$#REF!.$A$1:$IV$8"</definedName>
    <definedName name="Excel_BuiltIn_Print_Titles_16_29">"$#REF!.$A$5:$IS$14"</definedName>
    <definedName name="Excel_BuiltIn_Print_Titles_16_3">"$#REF!.$A$1:$IV$8"</definedName>
    <definedName name="Excel_BuiltIn_Print_Titles_16_3_1">"$#REF!.$A$1:$IV$8"</definedName>
    <definedName name="Excel_BuiltIn_Print_Titles_16_4">"$#REF!.$A$1:$IV$8"</definedName>
    <definedName name="Excel_BuiltIn_Print_Titles_16_4_1">"$#REF!.$A$1:$IV$8"</definedName>
    <definedName name="Excel_BuiltIn_Print_Titles_16_5">"$#REF!.$A$1:$IV$8"</definedName>
    <definedName name="Excel_BuiltIn_Print_Titles_16_5_1">"$#REF!.$A$1:$IV$8"</definedName>
    <definedName name="Excel_BuiltIn_Print_Titles_16_6">"$#REF!.$A$1:$IV$8"</definedName>
    <definedName name="Excel_BuiltIn_Print_Titles_16_6_1">"$#REF!.$A$1:$IV$8"</definedName>
    <definedName name="Excel_BuiltIn_Print_Titles_16_7">"$#REF!.$A$1:$IV$8"</definedName>
    <definedName name="Excel_BuiltIn_Print_Titles_16_7_1">"$#REF!.$A$1:$IV$8"</definedName>
    <definedName name="Excel_BuiltIn_Print_Titles_16_9">"$#REF!.$A$1:$IV$8"</definedName>
    <definedName name="Excel_BuiltIn_Print_Titles_2_1" localSheetId="1">#REF!</definedName>
    <definedName name="Excel_BuiltIn_Print_Titles_2_1">#REF!</definedName>
    <definedName name="Excel_BuiltIn_Print_Titles_3_1">"$#REF!.$A$1:$IV$9"</definedName>
    <definedName name="Excel_BuiltIn_Print_Titles_5_1" localSheetId="4">#REF!</definedName>
    <definedName name="Excel_BuiltIn_Print_Titles_5_1" localSheetId="1">#REF!</definedName>
    <definedName name="Excel_BuiltIn_Print_Titles_5_1">#REF!</definedName>
    <definedName name="Excel_BuiltIn_Print_Titles_9_1">"$#REF!.$A$5:$IS$17"</definedName>
    <definedName name="Excel_BuiltIn_Print_Titles_9_1_10">"$#REF!.$A$1:$IV$9"</definedName>
    <definedName name="Excel_BuiltIn_Print_Titles_9_1_11">"$#REF!.$A$1:$IV$9"</definedName>
    <definedName name="Excel_BuiltIn_Print_Titles_9_1_12">"$#REF!.$A$1:$IV$9"</definedName>
    <definedName name="Excel_BuiltIn_Print_Titles_9_1_29">"$#REF!.$A$5:$IS$17"</definedName>
    <definedName name="Excel_BuiltIn_Print_Titles_9_1_3">"$#REF!.$A$1:$IV$9"</definedName>
    <definedName name="Excel_BuiltIn_Print_Titles_9_1_3_1">"$#REF!.$A$1:$IV$9"</definedName>
    <definedName name="Excel_BuiltIn_Print_Titles_9_1_4">"$#REF!.$A$1:$IV$9"</definedName>
    <definedName name="Excel_BuiltIn_Print_Titles_9_1_4_1">"$#REF!.$A$1:$IV$9"</definedName>
    <definedName name="Excel_BuiltIn_Print_Titles_9_1_5">"$#REF!.$A$1:$IV$9"</definedName>
    <definedName name="Excel_BuiltIn_Print_Titles_9_1_5_1">"$#REF!.$A$1:$IV$9"</definedName>
    <definedName name="Excel_BuiltIn_Print_Titles_9_1_6">"$#REF!.$A$1:$IV$9"</definedName>
    <definedName name="Excel_BuiltIn_Print_Titles_9_1_6_1">"$#REF!.$A$1:$IV$9"</definedName>
    <definedName name="Excel_BuiltIn_Print_Titles_9_1_7">"$#REF!.$A$1:$IV$9"</definedName>
    <definedName name="Excel_BuiltIn_Print_Titles_9_1_7_1">"$#REF!.$A$1:$IV$9"</definedName>
    <definedName name="Excel_BuiltIn_Print_Titles_9_1_9">"$#REF!.$A$1:$IV$9"</definedName>
    <definedName name="EXTRA_CONTRATUAL">"$#REF!.$A$14:$F$90"</definedName>
    <definedName name="EXTRA_CONTRATUAL_10">"$#REF!.$A$14:$F$90"</definedName>
    <definedName name="EXTRA_CONTRATUAL_10_1">"$#REF!.$A$14:$F$69"</definedName>
    <definedName name="EXTRA_CONTRATUAL_10_10">"$#REF!.$A$14:$F$71"</definedName>
    <definedName name="EXTRA_CONTRATUAL_10_11">"$#REF!.$A$14:$F$92"</definedName>
    <definedName name="EXTRA_CONTRATUAL_10_12">"$#REF!.$A$14:$F$71"</definedName>
    <definedName name="EXTRA_CONTRATUAL_10_19">"$#REF!.$A$14:$F$91"</definedName>
    <definedName name="EXTRA_CONTRATUAL_10_19_29">"$#REF!.$A$14:$F$70"</definedName>
    <definedName name="EXTRA_CONTRATUAL_10_29">"$#REF!.$A$14:$F$71"</definedName>
    <definedName name="EXTRA_CONTRATUAL_10_3">"$#REF!.$A$8:$F$105"</definedName>
    <definedName name="EXTRA_CONTRATUAL_10_3_1">"$#REF!.$A$8:$F$105"</definedName>
    <definedName name="EXTRA_CONTRATUAL_10_4">"$#REF!.$A$14:$F$92"</definedName>
    <definedName name="EXTRA_CONTRATUAL_10_4_1">"$#REF!.$A$14:$F$71"</definedName>
    <definedName name="EXTRA_CONTRATUAL_10_5">"$#REF!.$A$14:$F$92"</definedName>
    <definedName name="EXTRA_CONTRATUAL_10_5_1">"$#REF!.$A$14:$F$71"</definedName>
    <definedName name="EXTRA_CONTRATUAL_10_6">"$#REF!.$A$14:$F$92"</definedName>
    <definedName name="EXTRA_CONTRATUAL_10_6_1">"$#REF!.$A$14:$F$71"</definedName>
    <definedName name="EXTRA_CONTRATUAL_10_7">"$#REF!.$A$14:$F$92"</definedName>
    <definedName name="EXTRA_CONTRATUAL_10_7_1">"$#REF!.$A$14:$F$71"</definedName>
    <definedName name="EXTRA_CONTRATUAL_10_9">"$#REF!.$A$14:$F$92"</definedName>
    <definedName name="EXTRA_CONTRATUAL_11">"$#REF!.$A$14:$F$92"</definedName>
    <definedName name="EXTRA_CONTRATUAL_12">"$#REF!.$A$14:$F$71"</definedName>
    <definedName name="EXTRA_CONTRATUAL_17">"$#REF!.$A$14:$F$90"</definedName>
    <definedName name="EXTRA_CONTRATUAL_17_10">"$#REF!.$A$14:$F$71"</definedName>
    <definedName name="EXTRA_CONTRATUAL_17_11">"$#REF!.$A$14:$F$92"</definedName>
    <definedName name="EXTRA_CONTRATUAL_17_12">"$#REF!.$A$14:$F$71"</definedName>
    <definedName name="EXTRA_CONTRATUAL_17_19">"$#REF!.$A$14:$F$91"</definedName>
    <definedName name="EXTRA_CONTRATUAL_17_19_29">"$#REF!.$A$14:$F$70"</definedName>
    <definedName name="EXTRA_CONTRATUAL_17_29">"$#REF!.$A$14:$F$69"</definedName>
    <definedName name="EXTRA_CONTRATUAL_17_3">"$#REF!.$A$8:$F$105"</definedName>
    <definedName name="EXTRA_CONTRATUAL_17_3_1">"$#REF!.$A$8:$F$105"</definedName>
    <definedName name="EXTRA_CONTRATUAL_17_4">"$#REF!.$A$14:$F$92"</definedName>
    <definedName name="EXTRA_CONTRATUAL_17_4_1">"$#REF!.$A$14:$F$71"</definedName>
    <definedName name="EXTRA_CONTRATUAL_17_5">"$#REF!.$A$14:$F$92"</definedName>
    <definedName name="EXTRA_CONTRATUAL_17_5_1">"$#REF!.$A$14:$F$71"</definedName>
    <definedName name="EXTRA_CONTRATUAL_17_6">"$#REF!.$A$14:$F$92"</definedName>
    <definedName name="EXTRA_CONTRATUAL_17_6_1">"$#REF!.$A$14:$F$71"</definedName>
    <definedName name="EXTRA_CONTRATUAL_17_7">"$#REF!.$A$14:$F$92"</definedName>
    <definedName name="EXTRA_CONTRATUAL_17_7_1">"$#REF!.$A$14:$F$71"</definedName>
    <definedName name="EXTRA_CONTRATUAL_17_9">"$#REF!.$A$14:$F$92"</definedName>
    <definedName name="EXTRA_CONTRATUAL_19">"$#REF!.$A$14:$F$91"</definedName>
    <definedName name="EXTRA_CONTRATUAL_19_29">"$#REF!.$A$14:$F$70"</definedName>
    <definedName name="EXTRA_CONTRATUAL_29">"$#REF!.$A$14:$F$69"</definedName>
    <definedName name="EXTRA_CONTRATUAL_3">"$#REF!.$A$8:$F$105"</definedName>
    <definedName name="EXTRA_CONTRATUAL_3_1">"$#REF!.$A$8:$F$105"</definedName>
    <definedName name="EXTRA_CONTRATUAL_4">"$#REF!.$A$14:$F$92"</definedName>
    <definedName name="EXTRA_CONTRATUAL_4_1">"$#REF!.$A$14:$F$71"</definedName>
    <definedName name="EXTRA_CONTRATUAL_5">"$#REF!.$A$14:$F$92"</definedName>
    <definedName name="EXTRA_CONTRATUAL_5_1">"$#REF!.$A$14:$F$71"</definedName>
    <definedName name="EXTRA_CONTRATUAL_6">"$#REF!.$A$14:$F$92"</definedName>
    <definedName name="EXTRA_CONTRATUAL_6_1">"$#REF!.$A$14:$F$90"</definedName>
    <definedName name="EXTRA_CONTRATUAL_6_1_1">"$#REF!.$A$14:$F$69"</definedName>
    <definedName name="EXTRA_CONTRATUAL_6_10">"$#REF!.$A$14:$F$71"</definedName>
    <definedName name="EXTRA_CONTRATUAL_6_11">"$#REF!.$A$14:$F$92"</definedName>
    <definedName name="EXTRA_CONTRATUAL_6_12">"$#REF!.$A$14:$F$71"</definedName>
    <definedName name="EXTRA_CONTRATUAL_6_19">"$#REF!.$A$14:$F$91"</definedName>
    <definedName name="EXTRA_CONTRATUAL_6_19_29">"$#REF!.$A$14:$F$70"</definedName>
    <definedName name="EXTRA_CONTRATUAL_6_29">"$#REF!.$A$14:$F$71"</definedName>
    <definedName name="EXTRA_CONTRATUAL_6_3">"$#REF!.$A$8:$F$105"</definedName>
    <definedName name="EXTRA_CONTRATUAL_6_3_1">"$#REF!.$A$8:$F$105"</definedName>
    <definedName name="EXTRA_CONTRATUAL_6_4">"$#REF!.$A$14:$F$92"</definedName>
    <definedName name="EXTRA_CONTRATUAL_6_4_1">"$#REF!.$A$14:$F$71"</definedName>
    <definedName name="EXTRA_CONTRATUAL_6_5">"$#REF!.$A$14:$F$92"</definedName>
    <definedName name="EXTRA_CONTRATUAL_6_5_1">"$#REF!.$A$14:$F$71"</definedName>
    <definedName name="EXTRA_CONTRATUAL_6_6">"$#REF!.$A$14:$F$92"</definedName>
    <definedName name="EXTRA_CONTRATUAL_6_6_1">"$#REF!.$A$14:$F$71"</definedName>
    <definedName name="EXTRA_CONTRATUAL_6_7">"$#REF!.$A$14:$F$92"</definedName>
    <definedName name="EXTRA_CONTRATUAL_6_7_1">"$#REF!.$A$14:$F$71"</definedName>
    <definedName name="EXTRA_CONTRATUAL_6_9">"$#REF!.$A$14:$F$92"</definedName>
    <definedName name="EXTRA_CONTRATUAL_7">"$#REF!.$A$14:$F$92"</definedName>
    <definedName name="EXTRA_CONTRATUAL_7_1">"$#REF!.$A$14:$F$90"</definedName>
    <definedName name="EXTRA_CONTRATUAL_7_1_1">"$#REF!.$A$14:$F$69"</definedName>
    <definedName name="EXTRA_CONTRATUAL_7_10">"$#REF!.$A$14:$F$71"</definedName>
    <definedName name="EXTRA_CONTRATUAL_7_11">"$#REF!.$A$14:$F$92"</definedName>
    <definedName name="EXTRA_CONTRATUAL_7_12">"$#REF!.$A$14:$F$71"</definedName>
    <definedName name="EXTRA_CONTRATUAL_7_19">"$#REF!.$A$14:$F$91"</definedName>
    <definedName name="EXTRA_CONTRATUAL_7_19_29">"$#REF!.$A$14:$F$70"</definedName>
    <definedName name="EXTRA_CONTRATUAL_7_29">"$#REF!.$A$14:$F$71"</definedName>
    <definedName name="EXTRA_CONTRATUAL_7_3">"$#REF!.$A$8:$F$105"</definedName>
    <definedName name="EXTRA_CONTRATUAL_7_3_1">"$#REF!.$A$8:$F$105"</definedName>
    <definedName name="EXTRA_CONTRATUAL_7_4">"$#REF!.$A$14:$F$92"</definedName>
    <definedName name="EXTRA_CONTRATUAL_7_4_1">"$#REF!.$A$14:$F$71"</definedName>
    <definedName name="EXTRA_CONTRATUAL_7_5">"$#REF!.$A$14:$F$92"</definedName>
    <definedName name="EXTRA_CONTRATUAL_7_5_1">"$#REF!.$A$14:$F$71"</definedName>
    <definedName name="EXTRA_CONTRATUAL_7_6">"$#REF!.$A$14:$F$92"</definedName>
    <definedName name="EXTRA_CONTRATUAL_7_6_1">"$#REF!.$A$14:$F$71"</definedName>
    <definedName name="EXTRA_CONTRATUAL_7_7">"$#REF!.$A$14:$F$92"</definedName>
    <definedName name="EXTRA_CONTRATUAL_7_7_1">"$#REF!.$A$14:$F$71"</definedName>
    <definedName name="EXTRA_CONTRATUAL_7_9">"$#REF!.$A$14:$F$92"</definedName>
    <definedName name="EXTRA_CONTRATUAL_8">"$#REF!.$A$14:$F$90"</definedName>
    <definedName name="EXTRA_CONTRATUAL_8_10">"$#REF!.$A$14:$F$71"</definedName>
    <definedName name="EXTRA_CONTRATUAL_8_11">"$#REF!.$A$14:$F$92"</definedName>
    <definedName name="EXTRA_CONTRATUAL_8_12">"$#REF!.$A$14:$F$71"</definedName>
    <definedName name="EXTRA_CONTRATUAL_8_19">"$#REF!.$A$14:$F$91"</definedName>
    <definedName name="EXTRA_CONTRATUAL_8_19_29">"$#REF!.$A$14:$F$70"</definedName>
    <definedName name="EXTRA_CONTRATUAL_8_29">"$#REF!.$A$14:$F$69"</definedName>
    <definedName name="EXTRA_CONTRATUAL_8_3">"$#REF!.$A$8:$F$105"</definedName>
    <definedName name="EXTRA_CONTRATUAL_8_3_1">"$#REF!.$A$8:$F$105"</definedName>
    <definedName name="EXTRA_CONTRATUAL_8_4">"$#REF!.$A$14:$F$92"</definedName>
    <definedName name="EXTRA_CONTRATUAL_8_4_1">"$#REF!.$A$14:$F$71"</definedName>
    <definedName name="EXTRA_CONTRATUAL_8_5">"$#REF!.$A$14:$F$92"</definedName>
    <definedName name="EXTRA_CONTRATUAL_8_5_1">"$#REF!.$A$14:$F$71"</definedName>
    <definedName name="EXTRA_CONTRATUAL_8_6">"$#REF!.$A$14:$F$92"</definedName>
    <definedName name="EXTRA_CONTRATUAL_8_6_1">"$#REF!.$A$14:$F$71"</definedName>
    <definedName name="EXTRA_CONTRATUAL_8_7">"$#REF!.$A$14:$F$92"</definedName>
    <definedName name="EXTRA_CONTRATUAL_8_7_1">"$#REF!.$A$14:$F$71"</definedName>
    <definedName name="EXTRA_CONTRATUAL_8_9">"$#REF!.$A$14:$F$92"</definedName>
    <definedName name="EXTRA_CONTRATUAL_9">"$#REF!.$A$14:$F$92"</definedName>
    <definedName name="EXTRA_CONTRATUAL_9_1">"$#REF!.$A$14:$F$90"</definedName>
    <definedName name="EXTRA_CONTRATUAL_9_10">"$#REF!.$A$14:$F$71"</definedName>
    <definedName name="EXTRA_CONTRATUAL_9_11">"$#REF!.$A$14:$F$92"</definedName>
    <definedName name="EXTRA_CONTRATUAL_9_12">"$#REF!.$A$14:$F$71"</definedName>
    <definedName name="EXTRA_CONTRATUAL_9_19">"$#REF!.$A$14:$F$91"</definedName>
    <definedName name="EXTRA_CONTRATUAL_9_19_29">"$#REF!.$A$14:$F$70"</definedName>
    <definedName name="EXTRA_CONTRATUAL_9_29">"$#REF!.$A$14:$F$69"</definedName>
    <definedName name="EXTRA_CONTRATUAL_9_3">"$#REF!.$A$8:$F$105"</definedName>
    <definedName name="EXTRA_CONTRATUAL_9_3_1">"$#REF!.$A$8:$F$105"</definedName>
    <definedName name="EXTRA_CONTRATUAL_9_4">"$#REF!.$A$14:$F$92"</definedName>
    <definedName name="EXTRA_CONTRATUAL_9_4_1">"$#REF!.$A$14:$F$71"</definedName>
    <definedName name="EXTRA_CONTRATUAL_9_5">"$#REF!.$A$14:$F$92"</definedName>
    <definedName name="EXTRA_CONTRATUAL_9_5_1">"$#REF!.$A$14:$F$71"</definedName>
    <definedName name="EXTRA_CONTRATUAL_9_6">"$#REF!.$A$14:$F$92"</definedName>
    <definedName name="EXTRA_CONTRATUAL_9_6_1">"$#REF!.$A$14:$F$71"</definedName>
    <definedName name="EXTRA_CONTRATUAL_9_7">"$#REF!.$A$14:$F$92"</definedName>
    <definedName name="EXTRA_CONTRATUAL_9_7_1">"$#REF!.$A$14:$F$71"</definedName>
    <definedName name="EXTRA_CONTRATUAL_9_9">"$#REF!.$A$14:$F$92"</definedName>
    <definedName name="fda" localSheetId="4">{"total","SUM(total)","YNNNN",FALSE}</definedName>
    <definedName name="fda" localSheetId="2">{"total","SUM(total)","YNNNN",FALSE}</definedName>
    <definedName name="fda" localSheetId="1">{"total","SUM(total)","YNNNN",FALSE}</definedName>
    <definedName name="fda">{"total","SUM(total)","YNNNN",FALSE}</definedName>
    <definedName name="FE" localSheetId="4">{"total","SUM(total)","YNNNN",FALSE}</definedName>
    <definedName name="FE" localSheetId="2">{"total","SUM(total)","YNNNN",FALSE}</definedName>
    <definedName name="FE" localSheetId="1">{"total","SUM(total)","YNNNN",FALSE}</definedName>
    <definedName name="FE">{"total","SUM(total)","YNNNN",FALSE}</definedName>
    <definedName name="FORMA_MAD_BRANCA">#REF!</definedName>
    <definedName name="GAS_CARBONICO_6KG">#REF!</definedName>
    <definedName name="GESSO">#REF!</definedName>
    <definedName name="GRANITO_AMENDOA">#REF!</definedName>
    <definedName name="GRANITO_CINZA_CORUMBA">#REF!</definedName>
    <definedName name="GUSTAVO" localSheetId="4">{"total","SUM(total)","YNNNN",FALSE}</definedName>
    <definedName name="GUSTAVO" localSheetId="2">{"total","SUM(total)","YNNNN",FALSE}</definedName>
    <definedName name="GUSTAVO" localSheetId="1">{"total","SUM(total)","YNNNN",FALSE}</definedName>
    <definedName name="GUSTAVO">{"total","SUM(total)","YNNNN",FALSE}</definedName>
    <definedName name="IGOL_2">#REF!</definedName>
    <definedName name="IGOLFLEX">#REF!</definedName>
    <definedName name="IMPERMEABILIZANTE_SIKA">#REF!</definedName>
    <definedName name="ÍNDICES">'[2]Índices de Reajustamento'!$B$2:$O$14</definedName>
    <definedName name="ÍNDICES_10">'[2]Índices de Reajustamento'!$B$2:$O$14</definedName>
    <definedName name="ÍNDICES_17">'[2]Índices de Reajustamento'!$B$2:$O$14</definedName>
    <definedName name="ÍNDICES_6">'[2]Índices de Reajustamento'!$B$2:$O$14</definedName>
    <definedName name="ÍNDICES_7">'[2]Índices de Reajustamento'!$B$2:$O$14</definedName>
    <definedName name="ÍNDICES_8">'[2]Índices de Reajustamento'!$B$2:$O$14</definedName>
    <definedName name="ÍNDICES_9">'[2]Índices de Reajustamento'!$B$2:$O$14</definedName>
    <definedName name="JUNTA_PLÁSTICA">#REF!</definedName>
    <definedName name="KORODUR">#REF!</definedName>
    <definedName name="LAMBRI_IPÊ">#REF!</definedName>
    <definedName name="LANÇAMENTO_CONCRETO">#REF!</definedName>
    <definedName name="LIGAÇÃO_FLEXIVEL">#REF!</definedName>
    <definedName name="LIQUIDO_PREPARADOR">#REF!</definedName>
    <definedName name="LIQUIDO_SELADOR">[1]Insumos!$I$361</definedName>
    <definedName name="LIXA_FERRO">#REF!</definedName>
    <definedName name="LIXA_MADEIRA">[1]Insumos!$I$374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ry" localSheetId="4">{"total","SUM(total)","YNNNN",FALSE}</definedName>
    <definedName name="Mary" localSheetId="2">{"total","SUM(total)","YNNNN",FALSE}</definedName>
    <definedName name="Mary" localSheetId="1">{"total","SUM(total)","YNNNN",FALSE}</definedName>
    <definedName name="Mary">{"total","SUM(total)","YNNNN",FALSE}</definedName>
    <definedName name="MASSA_OLEO">#REF!</definedName>
    <definedName name="MASSA_PVA">[1]Insumos!$I$363</definedName>
    <definedName name="Mirin" localSheetId="4">{"total","SUM(total)","YNNNN",FALSE}</definedName>
    <definedName name="Mirin" localSheetId="2">{"total","SUM(total)","YNNNN",FALSE}</definedName>
    <definedName name="Mirin" localSheetId="1">{"total","SUM(total)","YNNNN",FALSE}</definedName>
    <definedName name="Mirin">{"total","SUM(total)","YNNNN",FALSE}</definedName>
    <definedName name="MOD" localSheetId="4">{"total","SUM(total)","YNNNN",FALSE}</definedName>
    <definedName name="MOD" localSheetId="2">{"total","SUM(total)","YNNNN",FALSE}</definedName>
    <definedName name="MOD" localSheetId="1">{"total","SUM(total)","YNNNN",FALSE}</definedName>
    <definedName name="MOD">{"total","SUM(total)","YNNNN",FALSE}</definedName>
    <definedName name="MODIFICAÇÃO" localSheetId="4">{"total","SUM(total)","YNNNN",FALSE}</definedName>
    <definedName name="MODIFICAÇÃO" localSheetId="2">{"total","SUM(total)","YNNNN",FALSE}</definedName>
    <definedName name="MODIFICAÇÃO" localSheetId="1">{"total","SUM(total)","YNNNN",FALSE}</definedName>
    <definedName name="MODIFICAÇÃO">{"total","SUM(total)","YNNNN",FALSE}</definedName>
    <definedName name="OBRA">#REF!</definedName>
    <definedName name="PARAFUSO_PARA_LOUÇA">#REF!</definedName>
    <definedName name="PassaExtenso" localSheetId="4">'CPU-GERAL (2)'!PassaExtenso</definedName>
    <definedName name="PassaExtenso" localSheetId="2">'CRONO-GERAL (2)'!PassaExtenso</definedName>
    <definedName name="PassaExtenso" localSheetId="1">'MOBILIZAÇÕES (2)'!PassaExtenso</definedName>
    <definedName name="PassaExtenso">PassaExtenso</definedName>
    <definedName name="PassaExtenso_10" localSheetId="4">'CPU-GERAL (2)'!PassaExtenso_10</definedName>
    <definedName name="PassaExtenso_10" localSheetId="2">'CRONO-GERAL (2)'!PassaExtenso_10</definedName>
    <definedName name="PassaExtenso_10" localSheetId="1">'MOBILIZAÇÕES (2)'!PassaExtenso_10</definedName>
    <definedName name="PassaExtenso_10">PassaExtenso_10</definedName>
    <definedName name="PassaExtenso_10_1">NA()</definedName>
    <definedName name="PassaExtenso_11" localSheetId="4">'CPU-GERAL (2)'!PassaExtenso</definedName>
    <definedName name="PassaExtenso_11" localSheetId="2">'CRONO-GERAL (2)'!PassaExtenso</definedName>
    <definedName name="PassaExtenso_11" localSheetId="1">'MOBILIZAÇÕES (2)'!PassaExtenso</definedName>
    <definedName name="PassaExtenso_11">PassaExtenso</definedName>
    <definedName name="PassaExtenso_11_1" localSheetId="4">'CPU-GERAL (2)'!PassaExtenso_11_1</definedName>
    <definedName name="PassaExtenso_11_1" localSheetId="2">'CRONO-GERAL (2)'!PassaExtenso_11_1</definedName>
    <definedName name="PassaExtenso_11_1" localSheetId="1">'MOBILIZAÇÕES (2)'!PassaExtenso_11_1</definedName>
    <definedName name="PassaExtenso_11_1">PassaExtenso_11_1</definedName>
    <definedName name="PassaExtenso_11_1_1">NA()</definedName>
    <definedName name="PassaExtenso_11_1_30" localSheetId="4">'CPU-GERAL (2)'!PassaExtenso_11_1_30</definedName>
    <definedName name="PassaExtenso_11_1_30" localSheetId="2">'CRONO-GERAL (2)'!PassaExtenso_11_1_30</definedName>
    <definedName name="PassaExtenso_11_1_30" localSheetId="1">'MOBILIZAÇÕES (2)'!PassaExtenso_11_1_30</definedName>
    <definedName name="PassaExtenso_11_1_30">PassaExtenso_11_1_30</definedName>
    <definedName name="PassaExtenso_11_10" localSheetId="4">'CPU-GERAL (2)'!PassaExtenso_11_10</definedName>
    <definedName name="PassaExtenso_11_10" localSheetId="2">'CRONO-GERAL (2)'!PassaExtenso_11_10</definedName>
    <definedName name="PassaExtenso_11_10" localSheetId="1">'MOBILIZAÇÕES (2)'!PassaExtenso_11_10</definedName>
    <definedName name="PassaExtenso_11_10">PassaExtenso_11_10</definedName>
    <definedName name="PassaExtenso_11_11" localSheetId="4">'CPU-GERAL (2)'!PassaExtenso_11_11</definedName>
    <definedName name="PassaExtenso_11_11" localSheetId="2">'CRONO-GERAL (2)'!PassaExtenso_11_11</definedName>
    <definedName name="PassaExtenso_11_11" localSheetId="1">'MOBILIZAÇÕES (2)'!PassaExtenso_11_11</definedName>
    <definedName name="PassaExtenso_11_11">PassaExtenso_11_11</definedName>
    <definedName name="PassaExtenso_11_11_30" localSheetId="4">'CPU-GERAL (2)'!PassaExtenso_11_11_30</definedName>
    <definedName name="PassaExtenso_11_11_30" localSheetId="2">'CRONO-GERAL (2)'!PassaExtenso_11_11_30</definedName>
    <definedName name="PassaExtenso_11_11_30" localSheetId="1">'MOBILIZAÇÕES (2)'!PassaExtenso_11_11_30</definedName>
    <definedName name="PassaExtenso_11_11_30">PassaExtenso_11_11_30</definedName>
    <definedName name="PassaExtenso_11_27" localSheetId="4">'CPU-GERAL (2)'!PassaExtenso_11_27</definedName>
    <definedName name="PassaExtenso_11_27" localSheetId="2">'CRONO-GERAL (2)'!PassaExtenso_11_27</definedName>
    <definedName name="PassaExtenso_11_27" localSheetId="1">'MOBILIZAÇÕES (2)'!PassaExtenso_11_27</definedName>
    <definedName name="PassaExtenso_11_27">PassaExtenso_11_27</definedName>
    <definedName name="PassaExtenso_11_27_30" localSheetId="4">'CPU-GERAL (2)'!PassaExtenso_11_27_30</definedName>
    <definedName name="PassaExtenso_11_27_30" localSheetId="2">'CRONO-GERAL (2)'!PassaExtenso_11_27_30</definedName>
    <definedName name="PassaExtenso_11_27_30" localSheetId="1">'MOBILIZAÇÕES (2)'!PassaExtenso_11_27_30</definedName>
    <definedName name="PassaExtenso_11_27_30">PassaExtenso_11_27_30</definedName>
    <definedName name="PassaExtenso_11_28" localSheetId="4">'CPU-GERAL (2)'!PassaExtenso_11_28</definedName>
    <definedName name="PassaExtenso_11_28" localSheetId="2">'CRONO-GERAL (2)'!PassaExtenso_11_28</definedName>
    <definedName name="PassaExtenso_11_28" localSheetId="1">'MOBILIZAÇÕES (2)'!PassaExtenso_11_28</definedName>
    <definedName name="PassaExtenso_11_28">PassaExtenso_11_28</definedName>
    <definedName name="PassaExtenso_11_29" localSheetId="4">'CPU-GERAL (2)'!PassaExtenso_11_29</definedName>
    <definedName name="PassaExtenso_11_29" localSheetId="2">'CRONO-GERAL (2)'!PassaExtenso_11_29</definedName>
    <definedName name="PassaExtenso_11_29" localSheetId="1">'MOBILIZAÇÕES (2)'!PassaExtenso_11_29</definedName>
    <definedName name="PassaExtenso_11_29">PassaExtenso_11_29</definedName>
    <definedName name="PassaExtenso_11_30" localSheetId="4">'CPU-GERAL (2)'!PassaExtenso_11_30</definedName>
    <definedName name="PassaExtenso_11_30" localSheetId="2">'CRONO-GERAL (2)'!PassaExtenso_11_30</definedName>
    <definedName name="PassaExtenso_11_30" localSheetId="1">'MOBILIZAÇÕES (2)'!PassaExtenso_11_30</definedName>
    <definedName name="PassaExtenso_11_30">PassaExtenso_11_30</definedName>
    <definedName name="PassaExtenso_11_8" localSheetId="4">'CPU-GERAL (2)'!PassaExtenso_11_8</definedName>
    <definedName name="PassaExtenso_11_8" localSheetId="2">'CRONO-GERAL (2)'!PassaExtenso_11_8</definedName>
    <definedName name="PassaExtenso_11_8" localSheetId="1">'MOBILIZAÇÕES (2)'!PassaExtenso_11_8</definedName>
    <definedName name="PassaExtenso_11_8">PassaExtenso_11_8</definedName>
    <definedName name="PassaExtenso_11_8_1" localSheetId="4">'CPU-GERAL (2)'!PassaExtenso_11_8_1</definedName>
    <definedName name="PassaExtenso_11_8_1" localSheetId="2">'CRONO-GERAL (2)'!PassaExtenso_11_8_1</definedName>
    <definedName name="PassaExtenso_11_8_1" localSheetId="1">'MOBILIZAÇÕES (2)'!PassaExtenso_11_8_1</definedName>
    <definedName name="PassaExtenso_11_8_1">PassaExtenso_11_8_1</definedName>
    <definedName name="PassaExtenso_11_8_30" localSheetId="4">'CPU-GERAL (2)'!PassaExtenso_11_8_30</definedName>
    <definedName name="PassaExtenso_11_8_30" localSheetId="2">'CRONO-GERAL (2)'!PassaExtenso_11_8_30</definedName>
    <definedName name="PassaExtenso_11_8_30" localSheetId="1">'MOBILIZAÇÕES (2)'!PassaExtenso_11_8_30</definedName>
    <definedName name="PassaExtenso_11_8_30">PassaExtenso_11_8_30</definedName>
    <definedName name="PassaExtenso_11_9" localSheetId="4">'CPU-GERAL (2)'!PassaExtenso_11_9</definedName>
    <definedName name="PassaExtenso_11_9" localSheetId="2">'CRONO-GERAL (2)'!PassaExtenso_11_9</definedName>
    <definedName name="PassaExtenso_11_9" localSheetId="1">'MOBILIZAÇÕES (2)'!PassaExtenso_11_9</definedName>
    <definedName name="PassaExtenso_11_9">PassaExtenso_11_9</definedName>
    <definedName name="PassaExtenso_11_9_30" localSheetId="4">'CPU-GERAL (2)'!PassaExtenso_11_9_30</definedName>
    <definedName name="PassaExtenso_11_9_30" localSheetId="2">'CRONO-GERAL (2)'!PassaExtenso_11_9_30</definedName>
    <definedName name="PassaExtenso_11_9_30" localSheetId="1">'MOBILIZAÇÕES (2)'!PassaExtenso_11_9_30</definedName>
    <definedName name="PassaExtenso_11_9_30">PassaExtenso_11_9_30</definedName>
    <definedName name="PassaExtenso_12">NA()</definedName>
    <definedName name="PassaExtenso_13" localSheetId="4">'CPU-GERAL (2)'!PassaExtenso_13</definedName>
    <definedName name="PassaExtenso_13" localSheetId="2">'CRONO-GERAL (2)'!PassaExtenso_13</definedName>
    <definedName name="PassaExtenso_13" localSheetId="1">'MOBILIZAÇÕES (2)'!PassaExtenso_13</definedName>
    <definedName name="PassaExtenso_13">PassaExtenso_13</definedName>
    <definedName name="PassaExtenso_13_10" localSheetId="4">'CPU-GERAL (2)'!PassaExtenso_13_10</definedName>
    <definedName name="PassaExtenso_13_10" localSheetId="2">'CRONO-GERAL (2)'!PassaExtenso_13_10</definedName>
    <definedName name="PassaExtenso_13_10" localSheetId="1">'MOBILIZAÇÕES (2)'!PassaExtenso_13_10</definedName>
    <definedName name="PassaExtenso_13_10">PassaExtenso_13_10</definedName>
    <definedName name="PassaExtenso_13_10_1" localSheetId="4">'CPU-GERAL (2)'!PassaExtenso_13_10_1</definedName>
    <definedName name="PassaExtenso_13_10_1" localSheetId="2">'CRONO-GERAL (2)'!PassaExtenso_13_10_1</definedName>
    <definedName name="PassaExtenso_13_10_1" localSheetId="1">'MOBILIZAÇÕES (2)'!PassaExtenso_13_10_1</definedName>
    <definedName name="PassaExtenso_13_10_1">PassaExtenso_13_10_1</definedName>
    <definedName name="PassaExtenso_13_10_30" localSheetId="4">'CPU-GERAL (2)'!PassaExtenso_13_10_30</definedName>
    <definedName name="PassaExtenso_13_10_30" localSheetId="2">'CRONO-GERAL (2)'!PassaExtenso_13_10_30</definedName>
    <definedName name="PassaExtenso_13_10_30" localSheetId="1">'MOBILIZAÇÕES (2)'!PassaExtenso_13_10_30</definedName>
    <definedName name="PassaExtenso_13_10_30">PassaExtenso_13_10_30</definedName>
    <definedName name="PassaExtenso_13_11" localSheetId="4">'CPU-GERAL (2)'!PassaExtenso_13_11</definedName>
    <definedName name="PassaExtenso_13_11" localSheetId="2">'CRONO-GERAL (2)'!PassaExtenso_13_11</definedName>
    <definedName name="PassaExtenso_13_11" localSheetId="1">'MOBILIZAÇÕES (2)'!PassaExtenso_13_11</definedName>
    <definedName name="PassaExtenso_13_11">PassaExtenso_13_11</definedName>
    <definedName name="PassaExtenso_13_11_1" localSheetId="4">'CPU-GERAL (2)'!PassaExtenso_13_11_1</definedName>
    <definedName name="PassaExtenso_13_11_1" localSheetId="2">'CRONO-GERAL (2)'!PassaExtenso_13_11_1</definedName>
    <definedName name="PassaExtenso_13_11_1" localSheetId="1">'MOBILIZAÇÕES (2)'!PassaExtenso_13_11_1</definedName>
    <definedName name="PassaExtenso_13_11_1">PassaExtenso_13_11_1</definedName>
    <definedName name="PassaExtenso_13_11_30" localSheetId="4">'CPU-GERAL (2)'!PassaExtenso_13_11_30</definedName>
    <definedName name="PassaExtenso_13_11_30" localSheetId="2">'CRONO-GERAL (2)'!PassaExtenso_13_11_30</definedName>
    <definedName name="PassaExtenso_13_11_30" localSheetId="1">'MOBILIZAÇÕES (2)'!PassaExtenso_13_11_30</definedName>
    <definedName name="PassaExtenso_13_11_30">PassaExtenso_13_11_30</definedName>
    <definedName name="PassaExtenso_13_12" localSheetId="4">'CPU-GERAL (2)'!PassaExtenso_13_12</definedName>
    <definedName name="PassaExtenso_13_12" localSheetId="2">'CRONO-GERAL (2)'!PassaExtenso_13_12</definedName>
    <definedName name="PassaExtenso_13_12" localSheetId="1">'MOBILIZAÇÕES (2)'!PassaExtenso_13_12</definedName>
    <definedName name="PassaExtenso_13_12">PassaExtenso_13_12</definedName>
    <definedName name="PassaExtenso_13_12_30" localSheetId="4">'CPU-GERAL (2)'!PassaExtenso_13_12_30</definedName>
    <definedName name="PassaExtenso_13_12_30" localSheetId="2">'CRONO-GERAL (2)'!PassaExtenso_13_12_30</definedName>
    <definedName name="PassaExtenso_13_12_30" localSheetId="1">'MOBILIZAÇÕES (2)'!PassaExtenso_13_12_30</definedName>
    <definedName name="PassaExtenso_13_12_30">PassaExtenso_13_12_30</definedName>
    <definedName name="PassaExtenso_13_27" localSheetId="4">'CPU-GERAL (2)'!PassaExtenso_13_27</definedName>
    <definedName name="PassaExtenso_13_27" localSheetId="2">'CRONO-GERAL (2)'!PassaExtenso_13_27</definedName>
    <definedName name="PassaExtenso_13_27" localSheetId="1">'MOBILIZAÇÕES (2)'!PassaExtenso_13_27</definedName>
    <definedName name="PassaExtenso_13_27">PassaExtenso_13_27</definedName>
    <definedName name="PassaExtenso_13_27_30" localSheetId="4">'CPU-GERAL (2)'!PassaExtenso_13_27_30</definedName>
    <definedName name="PassaExtenso_13_27_30" localSheetId="2">'CRONO-GERAL (2)'!PassaExtenso_13_27_30</definedName>
    <definedName name="PassaExtenso_13_27_30" localSheetId="1">'MOBILIZAÇÕES (2)'!PassaExtenso_13_27_30</definedName>
    <definedName name="PassaExtenso_13_27_30">PassaExtenso_13_27_30</definedName>
    <definedName name="PassaExtenso_13_28" localSheetId="4">'CPU-GERAL (2)'!PassaExtenso_13_28</definedName>
    <definedName name="PassaExtenso_13_28" localSheetId="2">'CRONO-GERAL (2)'!PassaExtenso_13_28</definedName>
    <definedName name="PassaExtenso_13_28" localSheetId="1">'MOBILIZAÇÕES (2)'!PassaExtenso_13_28</definedName>
    <definedName name="PassaExtenso_13_28">PassaExtenso_13_28</definedName>
    <definedName name="PassaExtenso_13_29" localSheetId="4">'CPU-GERAL (2)'!PassaExtenso_13_29</definedName>
    <definedName name="PassaExtenso_13_29" localSheetId="2">'CRONO-GERAL (2)'!PassaExtenso_13_29</definedName>
    <definedName name="PassaExtenso_13_29" localSheetId="1">'MOBILIZAÇÕES (2)'!PassaExtenso_13_29</definedName>
    <definedName name="PassaExtenso_13_29">PassaExtenso_13_29</definedName>
    <definedName name="PassaExtenso_13_3" localSheetId="4">'CPU-GERAL (2)'!PassaExtenso_13_3</definedName>
    <definedName name="PassaExtenso_13_3" localSheetId="2">'CRONO-GERAL (2)'!PassaExtenso_13_3</definedName>
    <definedName name="PassaExtenso_13_3" localSheetId="1">'MOBILIZAÇÕES (2)'!PassaExtenso_13_3</definedName>
    <definedName name="PassaExtenso_13_3">PassaExtenso_13_3</definedName>
    <definedName name="PassaExtenso_13_3_1" localSheetId="4">'CPU-GERAL (2)'!PassaExtenso_13_3_1</definedName>
    <definedName name="PassaExtenso_13_3_1" localSheetId="2">'CRONO-GERAL (2)'!PassaExtenso_13_3_1</definedName>
    <definedName name="PassaExtenso_13_3_1" localSheetId="1">'MOBILIZAÇÕES (2)'!PassaExtenso_13_3_1</definedName>
    <definedName name="PassaExtenso_13_3_1">PassaExtenso_13_3_1</definedName>
    <definedName name="PassaExtenso_13_3_30" localSheetId="4">'CPU-GERAL (2)'!PassaExtenso_13_3_30</definedName>
    <definedName name="PassaExtenso_13_3_30" localSheetId="2">'CRONO-GERAL (2)'!PassaExtenso_13_3_30</definedName>
    <definedName name="PassaExtenso_13_3_30" localSheetId="1">'MOBILIZAÇÕES (2)'!PassaExtenso_13_3_30</definedName>
    <definedName name="PassaExtenso_13_3_30">PassaExtenso_13_3_30</definedName>
    <definedName name="PassaExtenso_13_30" localSheetId="4">'CPU-GERAL (2)'!PassaExtenso_13_30</definedName>
    <definedName name="PassaExtenso_13_30" localSheetId="2">'CRONO-GERAL (2)'!PassaExtenso_13_30</definedName>
    <definedName name="PassaExtenso_13_30" localSheetId="1">'MOBILIZAÇÕES (2)'!PassaExtenso_13_30</definedName>
    <definedName name="PassaExtenso_13_30">PassaExtenso_13_30</definedName>
    <definedName name="PassaExtenso_13_4" localSheetId="4">'CPU-GERAL (2)'!PassaExtenso_13_4</definedName>
    <definedName name="PassaExtenso_13_4" localSheetId="2">'CRONO-GERAL (2)'!PassaExtenso_13_4</definedName>
    <definedName name="PassaExtenso_13_4" localSheetId="1">'MOBILIZAÇÕES (2)'!PassaExtenso_13_4</definedName>
    <definedName name="PassaExtenso_13_4">PassaExtenso_13_4</definedName>
    <definedName name="PassaExtenso_13_4_1" localSheetId="4">'CPU-GERAL (2)'!PassaExtenso_13_4_1</definedName>
    <definedName name="PassaExtenso_13_4_1" localSheetId="2">'CRONO-GERAL (2)'!PassaExtenso_13_4_1</definedName>
    <definedName name="PassaExtenso_13_4_1" localSheetId="1">'MOBILIZAÇÕES (2)'!PassaExtenso_13_4_1</definedName>
    <definedName name="PassaExtenso_13_4_1">PassaExtenso_13_4_1</definedName>
    <definedName name="PassaExtenso_13_4_30" localSheetId="4">'CPU-GERAL (2)'!PassaExtenso_13_4_30</definedName>
    <definedName name="PassaExtenso_13_4_30" localSheetId="2">'CRONO-GERAL (2)'!PassaExtenso_13_4_30</definedName>
    <definedName name="PassaExtenso_13_4_30" localSheetId="1">'MOBILIZAÇÕES (2)'!PassaExtenso_13_4_30</definedName>
    <definedName name="PassaExtenso_13_4_30">PassaExtenso_13_4_30</definedName>
    <definedName name="PassaExtenso_13_5" localSheetId="4">'CPU-GERAL (2)'!PassaExtenso_13_5</definedName>
    <definedName name="PassaExtenso_13_5" localSheetId="2">'CRONO-GERAL (2)'!PassaExtenso_13_5</definedName>
    <definedName name="PassaExtenso_13_5" localSheetId="1">'MOBILIZAÇÕES (2)'!PassaExtenso_13_5</definedName>
    <definedName name="PassaExtenso_13_5">PassaExtenso_13_5</definedName>
    <definedName name="PassaExtenso_13_5_1" localSheetId="4">'CPU-GERAL (2)'!PassaExtenso_13_5_1</definedName>
    <definedName name="PassaExtenso_13_5_1" localSheetId="2">'CRONO-GERAL (2)'!PassaExtenso_13_5_1</definedName>
    <definedName name="PassaExtenso_13_5_1" localSheetId="1">'MOBILIZAÇÕES (2)'!PassaExtenso_13_5_1</definedName>
    <definedName name="PassaExtenso_13_5_1">PassaExtenso_13_5_1</definedName>
    <definedName name="PassaExtenso_13_5_30" localSheetId="4">'CPU-GERAL (2)'!PassaExtenso_13_5_30</definedName>
    <definedName name="PassaExtenso_13_5_30" localSheetId="2">'CRONO-GERAL (2)'!PassaExtenso_13_5_30</definedName>
    <definedName name="PassaExtenso_13_5_30" localSheetId="1">'MOBILIZAÇÕES (2)'!PassaExtenso_13_5_30</definedName>
    <definedName name="PassaExtenso_13_5_30">PassaExtenso_13_5_30</definedName>
    <definedName name="PassaExtenso_13_6" localSheetId="4">'CPU-GERAL (2)'!PassaExtenso_13_6</definedName>
    <definedName name="PassaExtenso_13_6" localSheetId="2">'CRONO-GERAL (2)'!PassaExtenso_13_6</definedName>
    <definedName name="PassaExtenso_13_6" localSheetId="1">'MOBILIZAÇÕES (2)'!PassaExtenso_13_6</definedName>
    <definedName name="PassaExtenso_13_6">PassaExtenso_13_6</definedName>
    <definedName name="PassaExtenso_13_6_1" localSheetId="4">'CPU-GERAL (2)'!PassaExtenso_13_6_1</definedName>
    <definedName name="PassaExtenso_13_6_1" localSheetId="2">'CRONO-GERAL (2)'!PassaExtenso_13_6_1</definedName>
    <definedName name="PassaExtenso_13_6_1" localSheetId="1">'MOBILIZAÇÕES (2)'!PassaExtenso_13_6_1</definedName>
    <definedName name="PassaExtenso_13_6_1">PassaExtenso_13_6_1</definedName>
    <definedName name="PassaExtenso_13_6_30" localSheetId="4">'CPU-GERAL (2)'!PassaExtenso_13_6_30</definedName>
    <definedName name="PassaExtenso_13_6_30" localSheetId="2">'CRONO-GERAL (2)'!PassaExtenso_13_6_30</definedName>
    <definedName name="PassaExtenso_13_6_30" localSheetId="1">'MOBILIZAÇÕES (2)'!PassaExtenso_13_6_30</definedName>
    <definedName name="PassaExtenso_13_6_30">PassaExtenso_13_6_30</definedName>
    <definedName name="PassaExtenso_13_7" localSheetId="4">'CPU-GERAL (2)'!PassaExtenso_13_7</definedName>
    <definedName name="PassaExtenso_13_7" localSheetId="2">'CRONO-GERAL (2)'!PassaExtenso_13_7</definedName>
    <definedName name="PassaExtenso_13_7" localSheetId="1">'MOBILIZAÇÕES (2)'!PassaExtenso_13_7</definedName>
    <definedName name="PassaExtenso_13_7">PassaExtenso_13_7</definedName>
    <definedName name="PassaExtenso_13_7_1" localSheetId="4">'CPU-GERAL (2)'!PassaExtenso_13_7_1</definedName>
    <definedName name="PassaExtenso_13_7_1" localSheetId="2">'CRONO-GERAL (2)'!PassaExtenso_13_7_1</definedName>
    <definedName name="PassaExtenso_13_7_1" localSheetId="1">'MOBILIZAÇÕES (2)'!PassaExtenso_13_7_1</definedName>
    <definedName name="PassaExtenso_13_7_1">PassaExtenso_13_7_1</definedName>
    <definedName name="PassaExtenso_13_7_30" localSheetId="4">'CPU-GERAL (2)'!PassaExtenso_13_7_30</definedName>
    <definedName name="PassaExtenso_13_7_30" localSheetId="2">'CRONO-GERAL (2)'!PassaExtenso_13_7_30</definedName>
    <definedName name="PassaExtenso_13_7_30" localSheetId="1">'MOBILIZAÇÕES (2)'!PassaExtenso_13_7_30</definedName>
    <definedName name="PassaExtenso_13_7_30">PassaExtenso_13_7_30</definedName>
    <definedName name="PassaExtenso_13_8" localSheetId="4">'CPU-GERAL (2)'!PassaExtenso_13_8</definedName>
    <definedName name="PassaExtenso_13_8" localSheetId="2">'CRONO-GERAL (2)'!PassaExtenso_13_8</definedName>
    <definedName name="PassaExtenso_13_8" localSheetId="1">'MOBILIZAÇÕES (2)'!PassaExtenso_13_8</definedName>
    <definedName name="PassaExtenso_13_8">PassaExtenso_13_8</definedName>
    <definedName name="PassaExtenso_13_8_1" localSheetId="4">'CPU-GERAL (2)'!PassaExtenso_13_8_1</definedName>
    <definedName name="PassaExtenso_13_8_1" localSheetId="2">'CRONO-GERAL (2)'!PassaExtenso_13_8_1</definedName>
    <definedName name="PassaExtenso_13_8_1" localSheetId="1">'MOBILIZAÇÕES (2)'!PassaExtenso_13_8_1</definedName>
    <definedName name="PassaExtenso_13_8_1">PassaExtenso_13_8_1</definedName>
    <definedName name="PassaExtenso_13_8_30" localSheetId="4">'CPU-GERAL (2)'!PassaExtenso_13_8_30</definedName>
    <definedName name="PassaExtenso_13_8_30" localSheetId="2">'CRONO-GERAL (2)'!PassaExtenso_13_8_30</definedName>
    <definedName name="PassaExtenso_13_8_30" localSheetId="1">'MOBILIZAÇÕES (2)'!PassaExtenso_13_8_30</definedName>
    <definedName name="PassaExtenso_13_8_30">PassaExtenso_13_8_30</definedName>
    <definedName name="PassaExtenso_13_9" localSheetId="4">'CPU-GERAL (2)'!PassaExtenso_13_9</definedName>
    <definedName name="PassaExtenso_13_9" localSheetId="2">'CRONO-GERAL (2)'!PassaExtenso_13_9</definedName>
    <definedName name="PassaExtenso_13_9" localSheetId="1">'MOBILIZAÇÕES (2)'!PassaExtenso_13_9</definedName>
    <definedName name="PassaExtenso_13_9">PassaExtenso_13_9</definedName>
    <definedName name="PassaExtenso_13_9_1" localSheetId="4">'CPU-GERAL (2)'!PassaExtenso_13_9_1</definedName>
    <definedName name="PassaExtenso_13_9_1" localSheetId="2">'CRONO-GERAL (2)'!PassaExtenso_13_9_1</definedName>
    <definedName name="PassaExtenso_13_9_1" localSheetId="1">'MOBILIZAÇÕES (2)'!PassaExtenso_13_9_1</definedName>
    <definedName name="PassaExtenso_13_9_1">PassaExtenso_13_9_1</definedName>
    <definedName name="PassaExtenso_13_9_30" localSheetId="4">'CPU-GERAL (2)'!PassaExtenso_13_9_30</definedName>
    <definedName name="PassaExtenso_13_9_30" localSheetId="2">'CRONO-GERAL (2)'!PassaExtenso_13_9_30</definedName>
    <definedName name="PassaExtenso_13_9_30" localSheetId="1">'MOBILIZAÇÕES (2)'!PassaExtenso_13_9_30</definedName>
    <definedName name="PassaExtenso_13_9_30">PassaExtenso_13_9_30</definedName>
    <definedName name="PassaExtenso_19" localSheetId="4">'CPU-GERAL (2)'!PassaExtenso_19</definedName>
    <definedName name="PassaExtenso_19" localSheetId="2">'CRONO-GERAL (2)'!PassaExtenso_19</definedName>
    <definedName name="PassaExtenso_19" localSheetId="1">'MOBILIZAÇÕES (2)'!PassaExtenso_19</definedName>
    <definedName name="PassaExtenso_19">PassaExtenso_19</definedName>
    <definedName name="PassaExtenso_19_10" localSheetId="4">'CPU-GERAL (2)'!PassaExtenso_19_10</definedName>
    <definedName name="PassaExtenso_19_10" localSheetId="2">'CRONO-GERAL (2)'!PassaExtenso_19_10</definedName>
    <definedName name="PassaExtenso_19_10" localSheetId="1">'MOBILIZAÇÕES (2)'!PassaExtenso_19_10</definedName>
    <definedName name="PassaExtenso_19_10">PassaExtenso_19_10</definedName>
    <definedName name="PassaExtenso_19_11" localSheetId="4">'CPU-GERAL (2)'!PassaExtenso_19_11</definedName>
    <definedName name="PassaExtenso_19_11" localSheetId="2">'CRONO-GERAL (2)'!PassaExtenso_19_11</definedName>
    <definedName name="PassaExtenso_19_11" localSheetId="1">'MOBILIZAÇÕES (2)'!PassaExtenso_19_11</definedName>
    <definedName name="PassaExtenso_19_11">PassaExtenso_19_11</definedName>
    <definedName name="PassaExtenso_19_11_30" localSheetId="4">'CPU-GERAL (2)'!PassaExtenso_19_11_30</definedName>
    <definedName name="PassaExtenso_19_11_30" localSheetId="2">'CRONO-GERAL (2)'!PassaExtenso_19_11_30</definedName>
    <definedName name="PassaExtenso_19_11_30" localSheetId="1">'MOBILIZAÇÕES (2)'!PassaExtenso_19_11_30</definedName>
    <definedName name="PassaExtenso_19_11_30">PassaExtenso_19_11_30</definedName>
    <definedName name="PassaExtenso_19_27" localSheetId="4">'CPU-GERAL (2)'!PassaExtenso_19_27</definedName>
    <definedName name="PassaExtenso_19_27" localSheetId="2">'CRONO-GERAL (2)'!PassaExtenso_19_27</definedName>
    <definedName name="PassaExtenso_19_27" localSheetId="1">'MOBILIZAÇÕES (2)'!PassaExtenso_19_27</definedName>
    <definedName name="PassaExtenso_19_27">PassaExtenso_19_27</definedName>
    <definedName name="PassaExtenso_19_27_30" localSheetId="4">'CPU-GERAL (2)'!PassaExtenso_19_27_30</definedName>
    <definedName name="PassaExtenso_19_27_30" localSheetId="2">'CRONO-GERAL (2)'!PassaExtenso_19_27_30</definedName>
    <definedName name="PassaExtenso_19_27_30" localSheetId="1">'MOBILIZAÇÕES (2)'!PassaExtenso_19_27_30</definedName>
    <definedName name="PassaExtenso_19_27_30">PassaExtenso_19_27_30</definedName>
    <definedName name="PassaExtenso_19_28" localSheetId="4">'CPU-GERAL (2)'!PassaExtenso_19_28</definedName>
    <definedName name="PassaExtenso_19_28" localSheetId="2">'CRONO-GERAL (2)'!PassaExtenso_19_28</definedName>
    <definedName name="PassaExtenso_19_28" localSheetId="1">'MOBILIZAÇÕES (2)'!PassaExtenso_19_28</definedName>
    <definedName name="PassaExtenso_19_28">PassaExtenso_19_28</definedName>
    <definedName name="PassaExtenso_19_29" localSheetId="4">'CPU-GERAL (2)'!PassaExtenso_19_29</definedName>
    <definedName name="PassaExtenso_19_29" localSheetId="2">'CRONO-GERAL (2)'!PassaExtenso_19_29</definedName>
    <definedName name="PassaExtenso_19_29" localSheetId="1">'MOBILIZAÇÕES (2)'!PassaExtenso_19_29</definedName>
    <definedName name="PassaExtenso_19_29">PassaExtenso_19_29</definedName>
    <definedName name="PassaExtenso_19_30" localSheetId="4">'CPU-GERAL (2)'!PassaExtenso_19_30</definedName>
    <definedName name="PassaExtenso_19_30" localSheetId="2">'CRONO-GERAL (2)'!PassaExtenso_19_30</definedName>
    <definedName name="PassaExtenso_19_30" localSheetId="1">'MOBILIZAÇÕES (2)'!PassaExtenso_19_30</definedName>
    <definedName name="PassaExtenso_19_30">PassaExtenso_19_30</definedName>
    <definedName name="PassaExtenso_19_8" localSheetId="4">'CPU-GERAL (2)'!PassaExtenso_19_8</definedName>
    <definedName name="PassaExtenso_19_8" localSheetId="2">'CRONO-GERAL (2)'!PassaExtenso_19_8</definedName>
    <definedName name="PassaExtenso_19_8" localSheetId="1">'MOBILIZAÇÕES (2)'!PassaExtenso_19_8</definedName>
    <definedName name="PassaExtenso_19_8">PassaExtenso_19_8</definedName>
    <definedName name="PassaExtenso_19_8_1" localSheetId="4">'CPU-GERAL (2)'!PassaExtenso_19_8_1</definedName>
    <definedName name="PassaExtenso_19_8_1" localSheetId="2">'CRONO-GERAL (2)'!PassaExtenso_19_8_1</definedName>
    <definedName name="PassaExtenso_19_8_1" localSheetId="1">'MOBILIZAÇÕES (2)'!PassaExtenso_19_8_1</definedName>
    <definedName name="PassaExtenso_19_8_1">PassaExtenso_19_8_1</definedName>
    <definedName name="PassaExtenso_19_8_30" localSheetId="4">'CPU-GERAL (2)'!PassaExtenso_19_8_30</definedName>
    <definedName name="PassaExtenso_19_8_30" localSheetId="2">'CRONO-GERAL (2)'!PassaExtenso_19_8_30</definedName>
    <definedName name="PassaExtenso_19_8_30" localSheetId="1">'MOBILIZAÇÕES (2)'!PassaExtenso_19_8_30</definedName>
    <definedName name="PassaExtenso_19_8_30">PassaExtenso_19_8_30</definedName>
    <definedName name="PassaExtenso_19_9" localSheetId="4">'CPU-GERAL (2)'!PassaExtenso_19_9</definedName>
    <definedName name="PassaExtenso_19_9" localSheetId="2">'CRONO-GERAL (2)'!PassaExtenso_19_9</definedName>
    <definedName name="PassaExtenso_19_9" localSheetId="1">'MOBILIZAÇÕES (2)'!PassaExtenso_19_9</definedName>
    <definedName name="PassaExtenso_19_9">PassaExtenso_19_9</definedName>
    <definedName name="PassaExtenso_19_9_30" localSheetId="4">'CPU-GERAL (2)'!PassaExtenso_19_9_30</definedName>
    <definedName name="PassaExtenso_19_9_30" localSheetId="2">'CRONO-GERAL (2)'!PassaExtenso_19_9_30</definedName>
    <definedName name="PassaExtenso_19_9_30" localSheetId="1">'MOBILIZAÇÕES (2)'!PassaExtenso_19_9_30</definedName>
    <definedName name="PassaExtenso_19_9_30">PassaExtenso_19_9_30</definedName>
    <definedName name="PassaExtenso_21" localSheetId="4">'CPU-GERAL (2)'!PassaExtenso_21</definedName>
    <definedName name="PassaExtenso_21" localSheetId="2">'CRONO-GERAL (2)'!PassaExtenso_21</definedName>
    <definedName name="PassaExtenso_21" localSheetId="1">'MOBILIZAÇÕES (2)'!PassaExtenso_21</definedName>
    <definedName name="PassaExtenso_21">PassaExtenso_21</definedName>
    <definedName name="PassaExtenso_21_10" localSheetId="4">'CPU-GERAL (2)'!PassaExtenso_21_10</definedName>
    <definedName name="PassaExtenso_21_10" localSheetId="2">'CRONO-GERAL (2)'!PassaExtenso_21_10</definedName>
    <definedName name="PassaExtenso_21_10" localSheetId="1">'MOBILIZAÇÕES (2)'!PassaExtenso_21_10</definedName>
    <definedName name="PassaExtenso_21_10">PassaExtenso_21_10</definedName>
    <definedName name="PassaExtenso_21_10_1" localSheetId="4">'CPU-GERAL (2)'!PassaExtenso_21_10_1</definedName>
    <definedName name="PassaExtenso_21_10_1" localSheetId="2">'CRONO-GERAL (2)'!PassaExtenso_21_10_1</definedName>
    <definedName name="PassaExtenso_21_10_1" localSheetId="1">'MOBILIZAÇÕES (2)'!PassaExtenso_21_10_1</definedName>
    <definedName name="PassaExtenso_21_10_1">PassaExtenso_21_10_1</definedName>
    <definedName name="PassaExtenso_21_10_30" localSheetId="4">'CPU-GERAL (2)'!PassaExtenso_21_10_30</definedName>
    <definedName name="PassaExtenso_21_10_30" localSheetId="2">'CRONO-GERAL (2)'!PassaExtenso_21_10_30</definedName>
    <definedName name="PassaExtenso_21_10_30" localSheetId="1">'MOBILIZAÇÕES (2)'!PassaExtenso_21_10_30</definedName>
    <definedName name="PassaExtenso_21_10_30">PassaExtenso_21_10_30</definedName>
    <definedName name="PassaExtenso_21_11" localSheetId="4">'CPU-GERAL (2)'!PassaExtenso_21_11</definedName>
    <definedName name="PassaExtenso_21_11" localSheetId="2">'CRONO-GERAL (2)'!PassaExtenso_21_11</definedName>
    <definedName name="PassaExtenso_21_11" localSheetId="1">'MOBILIZAÇÕES (2)'!PassaExtenso_21_11</definedName>
    <definedName name="PassaExtenso_21_11">PassaExtenso_21_11</definedName>
    <definedName name="PassaExtenso_21_11_1" localSheetId="4">'CPU-GERAL (2)'!PassaExtenso_21_11_1</definedName>
    <definedName name="PassaExtenso_21_11_1" localSheetId="2">'CRONO-GERAL (2)'!PassaExtenso_21_11_1</definedName>
    <definedName name="PassaExtenso_21_11_1" localSheetId="1">'MOBILIZAÇÕES (2)'!PassaExtenso_21_11_1</definedName>
    <definedName name="PassaExtenso_21_11_1">PassaExtenso_21_11_1</definedName>
    <definedName name="PassaExtenso_21_11_1_1">NA()</definedName>
    <definedName name="PassaExtenso_21_11_1_30" localSheetId="4">'CPU-GERAL (2)'!PassaExtenso_21_11_1_30</definedName>
    <definedName name="PassaExtenso_21_11_1_30" localSheetId="2">'CRONO-GERAL (2)'!PassaExtenso_21_11_1_30</definedName>
    <definedName name="PassaExtenso_21_11_1_30" localSheetId="1">'MOBILIZAÇÕES (2)'!PassaExtenso_21_11_1_30</definedName>
    <definedName name="PassaExtenso_21_11_1_30">PassaExtenso_21_11_1_30</definedName>
    <definedName name="PassaExtenso_21_11_10" localSheetId="4">'CPU-GERAL (2)'!PassaExtenso_21_11_10</definedName>
    <definedName name="PassaExtenso_21_11_10" localSheetId="2">'CRONO-GERAL (2)'!PassaExtenso_21_11_10</definedName>
    <definedName name="PassaExtenso_21_11_10" localSheetId="1">'MOBILIZAÇÕES (2)'!PassaExtenso_21_11_10</definedName>
    <definedName name="PassaExtenso_21_11_10">PassaExtenso_21_11_10</definedName>
    <definedName name="PassaExtenso_21_11_11" localSheetId="4">'CPU-GERAL (2)'!PassaExtenso_21_11_11</definedName>
    <definedName name="PassaExtenso_21_11_11" localSheetId="2">'CRONO-GERAL (2)'!PassaExtenso_21_11_11</definedName>
    <definedName name="PassaExtenso_21_11_11" localSheetId="1">'MOBILIZAÇÕES (2)'!PassaExtenso_21_11_11</definedName>
    <definedName name="PassaExtenso_21_11_11">PassaExtenso_21_11_11</definedName>
    <definedName name="PassaExtenso_21_11_11_30" localSheetId="4">'CPU-GERAL (2)'!PassaExtenso_21_11_11_30</definedName>
    <definedName name="PassaExtenso_21_11_11_30" localSheetId="2">'CRONO-GERAL (2)'!PassaExtenso_21_11_11_30</definedName>
    <definedName name="PassaExtenso_21_11_11_30" localSheetId="1">'MOBILIZAÇÕES (2)'!PassaExtenso_21_11_11_30</definedName>
    <definedName name="PassaExtenso_21_11_11_30">PassaExtenso_21_11_11_30</definedName>
    <definedName name="PassaExtenso_21_11_27" localSheetId="4">'CPU-GERAL (2)'!PassaExtenso_21_11_27</definedName>
    <definedName name="PassaExtenso_21_11_27" localSheetId="2">'CRONO-GERAL (2)'!PassaExtenso_21_11_27</definedName>
    <definedName name="PassaExtenso_21_11_27" localSheetId="1">'MOBILIZAÇÕES (2)'!PassaExtenso_21_11_27</definedName>
    <definedName name="PassaExtenso_21_11_27">PassaExtenso_21_11_27</definedName>
    <definedName name="PassaExtenso_21_11_27_30" localSheetId="4">'CPU-GERAL (2)'!PassaExtenso_21_11_27_30</definedName>
    <definedName name="PassaExtenso_21_11_27_30" localSheetId="2">'CRONO-GERAL (2)'!PassaExtenso_21_11_27_30</definedName>
    <definedName name="PassaExtenso_21_11_27_30" localSheetId="1">'MOBILIZAÇÕES (2)'!PassaExtenso_21_11_27_30</definedName>
    <definedName name="PassaExtenso_21_11_27_30">PassaExtenso_21_11_27_30</definedName>
    <definedName name="PassaExtenso_21_11_28" localSheetId="4">'CPU-GERAL (2)'!PassaExtenso_21_11_28</definedName>
    <definedName name="PassaExtenso_21_11_28" localSheetId="2">'CRONO-GERAL (2)'!PassaExtenso_21_11_28</definedName>
    <definedName name="PassaExtenso_21_11_28" localSheetId="1">'MOBILIZAÇÕES (2)'!PassaExtenso_21_11_28</definedName>
    <definedName name="PassaExtenso_21_11_28">PassaExtenso_21_11_28</definedName>
    <definedName name="PassaExtenso_21_11_29" localSheetId="4">'CPU-GERAL (2)'!PassaExtenso_21_11_29</definedName>
    <definedName name="PassaExtenso_21_11_29" localSheetId="2">'CRONO-GERAL (2)'!PassaExtenso_21_11_29</definedName>
    <definedName name="PassaExtenso_21_11_29" localSheetId="1">'MOBILIZAÇÕES (2)'!PassaExtenso_21_11_29</definedName>
    <definedName name="PassaExtenso_21_11_29">PassaExtenso_21_11_29</definedName>
    <definedName name="PassaExtenso_21_11_30" localSheetId="4">'CPU-GERAL (2)'!PassaExtenso_21_11_30</definedName>
    <definedName name="PassaExtenso_21_11_30" localSheetId="2">'CRONO-GERAL (2)'!PassaExtenso_21_11_30</definedName>
    <definedName name="PassaExtenso_21_11_30" localSheetId="1">'MOBILIZAÇÕES (2)'!PassaExtenso_21_11_30</definedName>
    <definedName name="PassaExtenso_21_11_30">PassaExtenso_21_11_30</definedName>
    <definedName name="PassaExtenso_21_11_8" localSheetId="4">'CPU-GERAL (2)'!PassaExtenso_21_11_8</definedName>
    <definedName name="PassaExtenso_21_11_8" localSheetId="2">'CRONO-GERAL (2)'!PassaExtenso_21_11_8</definedName>
    <definedName name="PassaExtenso_21_11_8" localSheetId="1">'MOBILIZAÇÕES (2)'!PassaExtenso_21_11_8</definedName>
    <definedName name="PassaExtenso_21_11_8">PassaExtenso_21_11_8</definedName>
    <definedName name="PassaExtenso_21_11_8_1" localSheetId="4">'CPU-GERAL (2)'!PassaExtenso_21_11_8_1</definedName>
    <definedName name="PassaExtenso_21_11_8_1" localSheetId="2">'CRONO-GERAL (2)'!PassaExtenso_21_11_8_1</definedName>
    <definedName name="PassaExtenso_21_11_8_1" localSheetId="1">'MOBILIZAÇÕES (2)'!PassaExtenso_21_11_8_1</definedName>
    <definedName name="PassaExtenso_21_11_8_1">PassaExtenso_21_11_8_1</definedName>
    <definedName name="PassaExtenso_21_11_8_30" localSheetId="4">'CPU-GERAL (2)'!PassaExtenso_21_11_8_30</definedName>
    <definedName name="PassaExtenso_21_11_8_30" localSheetId="2">'CRONO-GERAL (2)'!PassaExtenso_21_11_8_30</definedName>
    <definedName name="PassaExtenso_21_11_8_30" localSheetId="1">'MOBILIZAÇÕES (2)'!PassaExtenso_21_11_8_30</definedName>
    <definedName name="PassaExtenso_21_11_8_30">PassaExtenso_21_11_8_30</definedName>
    <definedName name="PassaExtenso_21_11_9" localSheetId="4">'CPU-GERAL (2)'!PassaExtenso_21_11_9</definedName>
    <definedName name="PassaExtenso_21_11_9" localSheetId="2">'CRONO-GERAL (2)'!PassaExtenso_21_11_9</definedName>
    <definedName name="PassaExtenso_21_11_9" localSheetId="1">'MOBILIZAÇÕES (2)'!PassaExtenso_21_11_9</definedName>
    <definedName name="PassaExtenso_21_11_9">PassaExtenso_21_11_9</definedName>
    <definedName name="PassaExtenso_21_11_9_30" localSheetId="4">'CPU-GERAL (2)'!PassaExtenso_21_11_9_30</definedName>
    <definedName name="PassaExtenso_21_11_9_30" localSheetId="2">'CRONO-GERAL (2)'!PassaExtenso_21_11_9_30</definedName>
    <definedName name="PassaExtenso_21_11_9_30" localSheetId="1">'MOBILIZAÇÕES (2)'!PassaExtenso_21_11_9_30</definedName>
    <definedName name="PassaExtenso_21_11_9_30">PassaExtenso_21_11_9_30</definedName>
    <definedName name="PassaExtenso_21_12" localSheetId="4">'CPU-GERAL (2)'!PassaExtenso_21_12</definedName>
    <definedName name="PassaExtenso_21_12" localSheetId="2">'CRONO-GERAL (2)'!PassaExtenso_21_12</definedName>
    <definedName name="PassaExtenso_21_12" localSheetId="1">'MOBILIZAÇÕES (2)'!PassaExtenso_21_12</definedName>
    <definedName name="PassaExtenso_21_12">PassaExtenso_21_12</definedName>
    <definedName name="PassaExtenso_21_12_30" localSheetId="4">'CPU-GERAL (2)'!PassaExtenso_21_12_30</definedName>
    <definedName name="PassaExtenso_21_12_30" localSheetId="2">'CRONO-GERAL (2)'!PassaExtenso_21_12_30</definedName>
    <definedName name="PassaExtenso_21_12_30" localSheetId="1">'MOBILIZAÇÕES (2)'!PassaExtenso_21_12_30</definedName>
    <definedName name="PassaExtenso_21_12_30">PassaExtenso_21_12_30</definedName>
    <definedName name="PassaExtenso_21_13" localSheetId="4">'CPU-GERAL (2)'!PassaExtenso_21_13</definedName>
    <definedName name="PassaExtenso_21_13" localSheetId="2">'CRONO-GERAL (2)'!PassaExtenso_21_13</definedName>
    <definedName name="PassaExtenso_21_13" localSheetId="1">'MOBILIZAÇÕES (2)'!PassaExtenso_21_13</definedName>
    <definedName name="PassaExtenso_21_13">PassaExtenso_21_13</definedName>
    <definedName name="PassaExtenso_21_13_10" localSheetId="4">'CPU-GERAL (2)'!PassaExtenso_21_13_10</definedName>
    <definedName name="PassaExtenso_21_13_10" localSheetId="2">'CRONO-GERAL (2)'!PassaExtenso_21_13_10</definedName>
    <definedName name="PassaExtenso_21_13_10" localSheetId="1">'MOBILIZAÇÕES (2)'!PassaExtenso_21_13_10</definedName>
    <definedName name="PassaExtenso_21_13_10">PassaExtenso_21_13_10</definedName>
    <definedName name="PassaExtenso_21_13_10_1" localSheetId="4">'CPU-GERAL (2)'!PassaExtenso_21_13_10_1</definedName>
    <definedName name="PassaExtenso_21_13_10_1" localSheetId="2">'CRONO-GERAL (2)'!PassaExtenso_21_13_10_1</definedName>
    <definedName name="PassaExtenso_21_13_10_1" localSheetId="1">'MOBILIZAÇÕES (2)'!PassaExtenso_21_13_10_1</definedName>
    <definedName name="PassaExtenso_21_13_10_1">PassaExtenso_21_13_10_1</definedName>
    <definedName name="PassaExtenso_21_13_10_30" localSheetId="4">'CPU-GERAL (2)'!PassaExtenso_21_13_10_30</definedName>
    <definedName name="PassaExtenso_21_13_10_30" localSheetId="2">'CRONO-GERAL (2)'!PassaExtenso_21_13_10_30</definedName>
    <definedName name="PassaExtenso_21_13_10_30" localSheetId="1">'MOBILIZAÇÕES (2)'!PassaExtenso_21_13_10_30</definedName>
    <definedName name="PassaExtenso_21_13_10_30">PassaExtenso_21_13_10_30</definedName>
    <definedName name="PassaExtenso_21_13_11" localSheetId="4">'CPU-GERAL (2)'!PassaExtenso_21_13_11</definedName>
    <definedName name="PassaExtenso_21_13_11" localSheetId="2">'CRONO-GERAL (2)'!PassaExtenso_21_13_11</definedName>
    <definedName name="PassaExtenso_21_13_11" localSheetId="1">'MOBILIZAÇÕES (2)'!PassaExtenso_21_13_11</definedName>
    <definedName name="PassaExtenso_21_13_11">PassaExtenso_21_13_11</definedName>
    <definedName name="PassaExtenso_21_13_11_1" localSheetId="4">'CPU-GERAL (2)'!PassaExtenso_21_13_11_1</definedName>
    <definedName name="PassaExtenso_21_13_11_1" localSheetId="2">'CRONO-GERAL (2)'!PassaExtenso_21_13_11_1</definedName>
    <definedName name="PassaExtenso_21_13_11_1" localSheetId="1">'MOBILIZAÇÕES (2)'!PassaExtenso_21_13_11_1</definedName>
    <definedName name="PassaExtenso_21_13_11_1">PassaExtenso_21_13_11_1</definedName>
    <definedName name="PassaExtenso_21_13_11_30" localSheetId="4">'CPU-GERAL (2)'!PassaExtenso_21_13_11_30</definedName>
    <definedName name="PassaExtenso_21_13_11_30" localSheetId="2">'CRONO-GERAL (2)'!PassaExtenso_21_13_11_30</definedName>
    <definedName name="PassaExtenso_21_13_11_30" localSheetId="1">'MOBILIZAÇÕES (2)'!PassaExtenso_21_13_11_30</definedName>
    <definedName name="PassaExtenso_21_13_11_30">PassaExtenso_21_13_11_30</definedName>
    <definedName name="PassaExtenso_21_13_12" localSheetId="4">'CPU-GERAL (2)'!PassaExtenso_21_13_12</definedName>
    <definedName name="PassaExtenso_21_13_12" localSheetId="2">'CRONO-GERAL (2)'!PassaExtenso_21_13_12</definedName>
    <definedName name="PassaExtenso_21_13_12" localSheetId="1">'MOBILIZAÇÕES (2)'!PassaExtenso_21_13_12</definedName>
    <definedName name="PassaExtenso_21_13_12">PassaExtenso_21_13_12</definedName>
    <definedName name="PassaExtenso_21_13_12_30" localSheetId="4">'CPU-GERAL (2)'!PassaExtenso_21_13_12_30</definedName>
    <definedName name="PassaExtenso_21_13_12_30" localSheetId="2">'CRONO-GERAL (2)'!PassaExtenso_21_13_12_30</definedName>
    <definedName name="PassaExtenso_21_13_12_30" localSheetId="1">'MOBILIZAÇÕES (2)'!PassaExtenso_21_13_12_30</definedName>
    <definedName name="PassaExtenso_21_13_12_30">PassaExtenso_21_13_12_30</definedName>
    <definedName name="PassaExtenso_21_13_27" localSheetId="4">'CPU-GERAL (2)'!PassaExtenso_21_13_27</definedName>
    <definedName name="PassaExtenso_21_13_27" localSheetId="2">'CRONO-GERAL (2)'!PassaExtenso_21_13_27</definedName>
    <definedName name="PassaExtenso_21_13_27" localSheetId="1">'MOBILIZAÇÕES (2)'!PassaExtenso_21_13_27</definedName>
    <definedName name="PassaExtenso_21_13_27">PassaExtenso_21_13_27</definedName>
    <definedName name="PassaExtenso_21_13_27_30" localSheetId="4">'CPU-GERAL (2)'!PassaExtenso_21_13_27_30</definedName>
    <definedName name="PassaExtenso_21_13_27_30" localSheetId="2">'CRONO-GERAL (2)'!PassaExtenso_21_13_27_30</definedName>
    <definedName name="PassaExtenso_21_13_27_30" localSheetId="1">'MOBILIZAÇÕES (2)'!PassaExtenso_21_13_27_30</definedName>
    <definedName name="PassaExtenso_21_13_27_30">PassaExtenso_21_13_27_30</definedName>
    <definedName name="PassaExtenso_21_13_28" localSheetId="4">'CPU-GERAL (2)'!PassaExtenso_21_13_28</definedName>
    <definedName name="PassaExtenso_21_13_28" localSheetId="2">'CRONO-GERAL (2)'!PassaExtenso_21_13_28</definedName>
    <definedName name="PassaExtenso_21_13_28" localSheetId="1">'MOBILIZAÇÕES (2)'!PassaExtenso_21_13_28</definedName>
    <definedName name="PassaExtenso_21_13_28">PassaExtenso_21_13_28</definedName>
    <definedName name="PassaExtenso_21_13_29" localSheetId="4">'CPU-GERAL (2)'!PassaExtenso_21_13_29</definedName>
    <definedName name="PassaExtenso_21_13_29" localSheetId="2">'CRONO-GERAL (2)'!PassaExtenso_21_13_29</definedName>
    <definedName name="PassaExtenso_21_13_29" localSheetId="1">'MOBILIZAÇÕES (2)'!PassaExtenso_21_13_29</definedName>
    <definedName name="PassaExtenso_21_13_29">PassaExtenso_21_13_29</definedName>
    <definedName name="PassaExtenso_21_13_3" localSheetId="4">'CPU-GERAL (2)'!PassaExtenso_21_13_3</definedName>
    <definedName name="PassaExtenso_21_13_3" localSheetId="2">'CRONO-GERAL (2)'!PassaExtenso_21_13_3</definedName>
    <definedName name="PassaExtenso_21_13_3" localSheetId="1">'MOBILIZAÇÕES (2)'!PassaExtenso_21_13_3</definedName>
    <definedName name="PassaExtenso_21_13_3">PassaExtenso_21_13_3</definedName>
    <definedName name="PassaExtenso_21_13_3_1" localSheetId="4">'CPU-GERAL (2)'!PassaExtenso_21_13_3_1</definedName>
    <definedName name="PassaExtenso_21_13_3_1" localSheetId="2">'CRONO-GERAL (2)'!PassaExtenso_21_13_3_1</definedName>
    <definedName name="PassaExtenso_21_13_3_1" localSheetId="1">'MOBILIZAÇÕES (2)'!PassaExtenso_21_13_3_1</definedName>
    <definedName name="PassaExtenso_21_13_3_1">PassaExtenso_21_13_3_1</definedName>
    <definedName name="PassaExtenso_21_13_3_30" localSheetId="4">'CPU-GERAL (2)'!PassaExtenso_21_13_3_30</definedName>
    <definedName name="PassaExtenso_21_13_3_30" localSheetId="2">'CRONO-GERAL (2)'!PassaExtenso_21_13_3_30</definedName>
    <definedName name="PassaExtenso_21_13_3_30" localSheetId="1">'MOBILIZAÇÕES (2)'!PassaExtenso_21_13_3_30</definedName>
    <definedName name="PassaExtenso_21_13_3_30">PassaExtenso_21_13_3_30</definedName>
    <definedName name="PassaExtenso_21_13_30" localSheetId="4">'CPU-GERAL (2)'!PassaExtenso_21_13_30</definedName>
    <definedName name="PassaExtenso_21_13_30" localSheetId="2">'CRONO-GERAL (2)'!PassaExtenso_21_13_30</definedName>
    <definedName name="PassaExtenso_21_13_30" localSheetId="1">'MOBILIZAÇÕES (2)'!PassaExtenso_21_13_30</definedName>
    <definedName name="PassaExtenso_21_13_30">PassaExtenso_21_13_30</definedName>
    <definedName name="PassaExtenso_21_13_4" localSheetId="4">'CPU-GERAL (2)'!PassaExtenso_21_13_4</definedName>
    <definedName name="PassaExtenso_21_13_4" localSheetId="2">'CRONO-GERAL (2)'!PassaExtenso_21_13_4</definedName>
    <definedName name="PassaExtenso_21_13_4" localSheetId="1">'MOBILIZAÇÕES (2)'!PassaExtenso_21_13_4</definedName>
    <definedName name="PassaExtenso_21_13_4">PassaExtenso_21_13_4</definedName>
    <definedName name="PassaExtenso_21_13_4_1" localSheetId="4">'CPU-GERAL (2)'!PassaExtenso_21_13_4_1</definedName>
    <definedName name="PassaExtenso_21_13_4_1" localSheetId="2">'CRONO-GERAL (2)'!PassaExtenso_21_13_4_1</definedName>
    <definedName name="PassaExtenso_21_13_4_1" localSheetId="1">'MOBILIZAÇÕES (2)'!PassaExtenso_21_13_4_1</definedName>
    <definedName name="PassaExtenso_21_13_4_1">PassaExtenso_21_13_4_1</definedName>
    <definedName name="PassaExtenso_21_13_4_30" localSheetId="4">'CPU-GERAL (2)'!PassaExtenso_21_13_4_30</definedName>
    <definedName name="PassaExtenso_21_13_4_30" localSheetId="2">'CRONO-GERAL (2)'!PassaExtenso_21_13_4_30</definedName>
    <definedName name="PassaExtenso_21_13_4_30" localSheetId="1">'MOBILIZAÇÕES (2)'!PassaExtenso_21_13_4_30</definedName>
    <definedName name="PassaExtenso_21_13_4_30">PassaExtenso_21_13_4_30</definedName>
    <definedName name="PassaExtenso_21_13_5" localSheetId="4">'CPU-GERAL (2)'!PassaExtenso_21_13_5</definedName>
    <definedName name="PassaExtenso_21_13_5" localSheetId="2">'CRONO-GERAL (2)'!PassaExtenso_21_13_5</definedName>
    <definedName name="PassaExtenso_21_13_5" localSheetId="1">'MOBILIZAÇÕES (2)'!PassaExtenso_21_13_5</definedName>
    <definedName name="PassaExtenso_21_13_5">PassaExtenso_21_13_5</definedName>
    <definedName name="PassaExtenso_21_13_5_1" localSheetId="4">'CPU-GERAL (2)'!PassaExtenso_21_13_5_1</definedName>
    <definedName name="PassaExtenso_21_13_5_1" localSheetId="2">'CRONO-GERAL (2)'!PassaExtenso_21_13_5_1</definedName>
    <definedName name="PassaExtenso_21_13_5_1" localSheetId="1">'MOBILIZAÇÕES (2)'!PassaExtenso_21_13_5_1</definedName>
    <definedName name="PassaExtenso_21_13_5_1">PassaExtenso_21_13_5_1</definedName>
    <definedName name="PassaExtenso_21_13_5_30" localSheetId="4">'CPU-GERAL (2)'!PassaExtenso_21_13_5_30</definedName>
    <definedName name="PassaExtenso_21_13_5_30" localSheetId="2">'CRONO-GERAL (2)'!PassaExtenso_21_13_5_30</definedName>
    <definedName name="PassaExtenso_21_13_5_30" localSheetId="1">'MOBILIZAÇÕES (2)'!PassaExtenso_21_13_5_30</definedName>
    <definedName name="PassaExtenso_21_13_5_30">PassaExtenso_21_13_5_30</definedName>
    <definedName name="PassaExtenso_21_13_6" localSheetId="4">'CPU-GERAL (2)'!PassaExtenso_21_13_6</definedName>
    <definedName name="PassaExtenso_21_13_6" localSheetId="2">'CRONO-GERAL (2)'!PassaExtenso_21_13_6</definedName>
    <definedName name="PassaExtenso_21_13_6" localSheetId="1">'MOBILIZAÇÕES (2)'!PassaExtenso_21_13_6</definedName>
    <definedName name="PassaExtenso_21_13_6">PassaExtenso_21_13_6</definedName>
    <definedName name="PassaExtenso_21_13_6_1" localSheetId="4">'CPU-GERAL (2)'!PassaExtenso_21_13_6_1</definedName>
    <definedName name="PassaExtenso_21_13_6_1" localSheetId="2">'CRONO-GERAL (2)'!PassaExtenso_21_13_6_1</definedName>
    <definedName name="PassaExtenso_21_13_6_1" localSheetId="1">'MOBILIZAÇÕES (2)'!PassaExtenso_21_13_6_1</definedName>
    <definedName name="PassaExtenso_21_13_6_1">PassaExtenso_21_13_6_1</definedName>
    <definedName name="PassaExtenso_21_13_6_30" localSheetId="4">'CPU-GERAL (2)'!PassaExtenso_21_13_6_30</definedName>
    <definedName name="PassaExtenso_21_13_6_30" localSheetId="2">'CRONO-GERAL (2)'!PassaExtenso_21_13_6_30</definedName>
    <definedName name="PassaExtenso_21_13_6_30" localSheetId="1">'MOBILIZAÇÕES (2)'!PassaExtenso_21_13_6_30</definedName>
    <definedName name="PassaExtenso_21_13_6_30">PassaExtenso_21_13_6_30</definedName>
    <definedName name="PassaExtenso_21_13_7" localSheetId="4">'CPU-GERAL (2)'!PassaExtenso_21_13_7</definedName>
    <definedName name="PassaExtenso_21_13_7" localSheetId="2">'CRONO-GERAL (2)'!PassaExtenso_21_13_7</definedName>
    <definedName name="PassaExtenso_21_13_7" localSheetId="1">'MOBILIZAÇÕES (2)'!PassaExtenso_21_13_7</definedName>
    <definedName name="PassaExtenso_21_13_7">PassaExtenso_21_13_7</definedName>
    <definedName name="PassaExtenso_21_13_7_1" localSheetId="4">'CPU-GERAL (2)'!PassaExtenso_21_13_7_1</definedName>
    <definedName name="PassaExtenso_21_13_7_1" localSheetId="2">'CRONO-GERAL (2)'!PassaExtenso_21_13_7_1</definedName>
    <definedName name="PassaExtenso_21_13_7_1" localSheetId="1">'MOBILIZAÇÕES (2)'!PassaExtenso_21_13_7_1</definedName>
    <definedName name="PassaExtenso_21_13_7_1">PassaExtenso_21_13_7_1</definedName>
    <definedName name="PassaExtenso_21_13_7_30" localSheetId="4">'CPU-GERAL (2)'!PassaExtenso_21_13_7_30</definedName>
    <definedName name="PassaExtenso_21_13_7_30" localSheetId="2">'CRONO-GERAL (2)'!PassaExtenso_21_13_7_30</definedName>
    <definedName name="PassaExtenso_21_13_7_30" localSheetId="1">'MOBILIZAÇÕES (2)'!PassaExtenso_21_13_7_30</definedName>
    <definedName name="PassaExtenso_21_13_7_30">PassaExtenso_21_13_7_30</definedName>
    <definedName name="PassaExtenso_21_13_8" localSheetId="4">'CPU-GERAL (2)'!PassaExtenso_21_13_8</definedName>
    <definedName name="PassaExtenso_21_13_8" localSheetId="2">'CRONO-GERAL (2)'!PassaExtenso_21_13_8</definedName>
    <definedName name="PassaExtenso_21_13_8" localSheetId="1">'MOBILIZAÇÕES (2)'!PassaExtenso_21_13_8</definedName>
    <definedName name="PassaExtenso_21_13_8">PassaExtenso_21_13_8</definedName>
    <definedName name="PassaExtenso_21_13_8_1" localSheetId="4">'CPU-GERAL (2)'!PassaExtenso_21_13_8_1</definedName>
    <definedName name="PassaExtenso_21_13_8_1" localSheetId="2">'CRONO-GERAL (2)'!PassaExtenso_21_13_8_1</definedName>
    <definedName name="PassaExtenso_21_13_8_1" localSheetId="1">'MOBILIZAÇÕES (2)'!PassaExtenso_21_13_8_1</definedName>
    <definedName name="PassaExtenso_21_13_8_1">PassaExtenso_21_13_8_1</definedName>
    <definedName name="PassaExtenso_21_13_8_30" localSheetId="4">'CPU-GERAL (2)'!PassaExtenso_21_13_8_30</definedName>
    <definedName name="PassaExtenso_21_13_8_30" localSheetId="2">'CRONO-GERAL (2)'!PassaExtenso_21_13_8_30</definedName>
    <definedName name="PassaExtenso_21_13_8_30" localSheetId="1">'MOBILIZAÇÕES (2)'!PassaExtenso_21_13_8_30</definedName>
    <definedName name="PassaExtenso_21_13_8_30">PassaExtenso_21_13_8_30</definedName>
    <definedName name="PassaExtenso_21_13_9" localSheetId="4">'CPU-GERAL (2)'!PassaExtenso_21_13_9</definedName>
    <definedName name="PassaExtenso_21_13_9" localSheetId="2">'CRONO-GERAL (2)'!PassaExtenso_21_13_9</definedName>
    <definedName name="PassaExtenso_21_13_9" localSheetId="1">'MOBILIZAÇÕES (2)'!PassaExtenso_21_13_9</definedName>
    <definedName name="PassaExtenso_21_13_9">PassaExtenso_21_13_9</definedName>
    <definedName name="PassaExtenso_21_13_9_1" localSheetId="4">'CPU-GERAL (2)'!PassaExtenso_21_13_9_1</definedName>
    <definedName name="PassaExtenso_21_13_9_1" localSheetId="2">'CRONO-GERAL (2)'!PassaExtenso_21_13_9_1</definedName>
    <definedName name="PassaExtenso_21_13_9_1" localSheetId="1">'MOBILIZAÇÕES (2)'!PassaExtenso_21_13_9_1</definedName>
    <definedName name="PassaExtenso_21_13_9_1">PassaExtenso_21_13_9_1</definedName>
    <definedName name="PassaExtenso_21_13_9_30" localSheetId="4">'CPU-GERAL (2)'!PassaExtenso_21_13_9_30</definedName>
    <definedName name="PassaExtenso_21_13_9_30" localSheetId="2">'CRONO-GERAL (2)'!PassaExtenso_21_13_9_30</definedName>
    <definedName name="PassaExtenso_21_13_9_30" localSheetId="1">'MOBILIZAÇÕES (2)'!PassaExtenso_21_13_9_30</definedName>
    <definedName name="PassaExtenso_21_13_9_30">PassaExtenso_21_13_9_30</definedName>
    <definedName name="PassaExtenso_21_19" localSheetId="4">'CPU-GERAL (2)'!PassaExtenso_21_19</definedName>
    <definedName name="PassaExtenso_21_19" localSheetId="2">'CRONO-GERAL (2)'!PassaExtenso_21_19</definedName>
    <definedName name="PassaExtenso_21_19" localSheetId="1">'MOBILIZAÇÕES (2)'!PassaExtenso_21_19</definedName>
    <definedName name="PassaExtenso_21_19">PassaExtenso_21_19</definedName>
    <definedName name="PassaExtenso_21_19_10" localSheetId="4">'CPU-GERAL (2)'!PassaExtenso_21_19_10</definedName>
    <definedName name="PassaExtenso_21_19_10" localSheetId="2">'CRONO-GERAL (2)'!PassaExtenso_21_19_10</definedName>
    <definedName name="PassaExtenso_21_19_10" localSheetId="1">'MOBILIZAÇÕES (2)'!PassaExtenso_21_19_10</definedName>
    <definedName name="PassaExtenso_21_19_10">PassaExtenso_21_19_10</definedName>
    <definedName name="PassaExtenso_21_19_11" localSheetId="4">'CPU-GERAL (2)'!PassaExtenso_21_19_11</definedName>
    <definedName name="PassaExtenso_21_19_11" localSheetId="2">'CRONO-GERAL (2)'!PassaExtenso_21_19_11</definedName>
    <definedName name="PassaExtenso_21_19_11" localSheetId="1">'MOBILIZAÇÕES (2)'!PassaExtenso_21_19_11</definedName>
    <definedName name="PassaExtenso_21_19_11">PassaExtenso_21_19_11</definedName>
    <definedName name="PassaExtenso_21_19_11_30" localSheetId="4">'CPU-GERAL (2)'!PassaExtenso_21_19_11_30</definedName>
    <definedName name="PassaExtenso_21_19_11_30" localSheetId="2">'CRONO-GERAL (2)'!PassaExtenso_21_19_11_30</definedName>
    <definedName name="PassaExtenso_21_19_11_30" localSheetId="1">'MOBILIZAÇÕES (2)'!PassaExtenso_21_19_11_30</definedName>
    <definedName name="PassaExtenso_21_19_11_30">PassaExtenso_21_19_11_30</definedName>
    <definedName name="PassaExtenso_21_19_27" localSheetId="4">'CPU-GERAL (2)'!PassaExtenso_21_19_27</definedName>
    <definedName name="PassaExtenso_21_19_27" localSheetId="2">'CRONO-GERAL (2)'!PassaExtenso_21_19_27</definedName>
    <definedName name="PassaExtenso_21_19_27" localSheetId="1">'MOBILIZAÇÕES (2)'!PassaExtenso_21_19_27</definedName>
    <definedName name="PassaExtenso_21_19_27">PassaExtenso_21_19_27</definedName>
    <definedName name="PassaExtenso_21_19_27_30" localSheetId="4">'CPU-GERAL (2)'!PassaExtenso_21_19_27_30</definedName>
    <definedName name="PassaExtenso_21_19_27_30" localSheetId="2">'CRONO-GERAL (2)'!PassaExtenso_21_19_27_30</definedName>
    <definedName name="PassaExtenso_21_19_27_30" localSheetId="1">'MOBILIZAÇÕES (2)'!PassaExtenso_21_19_27_30</definedName>
    <definedName name="PassaExtenso_21_19_27_30">PassaExtenso_21_19_27_30</definedName>
    <definedName name="PassaExtenso_21_19_28" localSheetId="4">'CPU-GERAL (2)'!PassaExtenso_21_19_28</definedName>
    <definedName name="PassaExtenso_21_19_28" localSheetId="2">'CRONO-GERAL (2)'!PassaExtenso_21_19_28</definedName>
    <definedName name="PassaExtenso_21_19_28" localSheetId="1">'MOBILIZAÇÕES (2)'!PassaExtenso_21_19_28</definedName>
    <definedName name="PassaExtenso_21_19_28">PassaExtenso_21_19_28</definedName>
    <definedName name="PassaExtenso_21_19_29" localSheetId="4">'CPU-GERAL (2)'!PassaExtenso_21_19_29</definedName>
    <definedName name="PassaExtenso_21_19_29" localSheetId="2">'CRONO-GERAL (2)'!PassaExtenso_21_19_29</definedName>
    <definedName name="PassaExtenso_21_19_29" localSheetId="1">'MOBILIZAÇÕES (2)'!PassaExtenso_21_19_29</definedName>
    <definedName name="PassaExtenso_21_19_29">PassaExtenso_21_19_29</definedName>
    <definedName name="PassaExtenso_21_19_30" localSheetId="4">'CPU-GERAL (2)'!PassaExtenso_21_19_30</definedName>
    <definedName name="PassaExtenso_21_19_30" localSheetId="2">'CRONO-GERAL (2)'!PassaExtenso_21_19_30</definedName>
    <definedName name="PassaExtenso_21_19_30" localSheetId="1">'MOBILIZAÇÕES (2)'!PassaExtenso_21_19_30</definedName>
    <definedName name="PassaExtenso_21_19_30">PassaExtenso_21_19_30</definedName>
    <definedName name="PassaExtenso_21_19_8" localSheetId="4">'CPU-GERAL (2)'!PassaExtenso_21_19_8</definedName>
    <definedName name="PassaExtenso_21_19_8" localSheetId="2">'CRONO-GERAL (2)'!PassaExtenso_21_19_8</definedName>
    <definedName name="PassaExtenso_21_19_8" localSheetId="1">'MOBILIZAÇÕES (2)'!PassaExtenso_21_19_8</definedName>
    <definedName name="PassaExtenso_21_19_8">PassaExtenso_21_19_8</definedName>
    <definedName name="PassaExtenso_21_19_8_1" localSheetId="4">'CPU-GERAL (2)'!PassaExtenso_21_19_8_1</definedName>
    <definedName name="PassaExtenso_21_19_8_1" localSheetId="2">'CRONO-GERAL (2)'!PassaExtenso_21_19_8_1</definedName>
    <definedName name="PassaExtenso_21_19_8_1" localSheetId="1">'MOBILIZAÇÕES (2)'!PassaExtenso_21_19_8_1</definedName>
    <definedName name="PassaExtenso_21_19_8_1">PassaExtenso_21_19_8_1</definedName>
    <definedName name="PassaExtenso_21_19_8_30" localSheetId="4">'CPU-GERAL (2)'!PassaExtenso_21_19_8_30</definedName>
    <definedName name="PassaExtenso_21_19_8_30" localSheetId="2">'CRONO-GERAL (2)'!PassaExtenso_21_19_8_30</definedName>
    <definedName name="PassaExtenso_21_19_8_30" localSheetId="1">'MOBILIZAÇÕES (2)'!PassaExtenso_21_19_8_30</definedName>
    <definedName name="PassaExtenso_21_19_8_30">PassaExtenso_21_19_8_30</definedName>
    <definedName name="PassaExtenso_21_19_9" localSheetId="4">'CPU-GERAL (2)'!PassaExtenso_21_19_9</definedName>
    <definedName name="PassaExtenso_21_19_9" localSheetId="2">'CRONO-GERAL (2)'!PassaExtenso_21_19_9</definedName>
    <definedName name="PassaExtenso_21_19_9" localSheetId="1">'MOBILIZAÇÕES (2)'!PassaExtenso_21_19_9</definedName>
    <definedName name="PassaExtenso_21_19_9">PassaExtenso_21_19_9</definedName>
    <definedName name="PassaExtenso_21_19_9_30" localSheetId="4">'CPU-GERAL (2)'!PassaExtenso_21_19_9_30</definedName>
    <definedName name="PassaExtenso_21_19_9_30" localSheetId="2">'CRONO-GERAL (2)'!PassaExtenso_21_19_9_30</definedName>
    <definedName name="PassaExtenso_21_19_9_30" localSheetId="1">'MOBILIZAÇÕES (2)'!PassaExtenso_21_19_9_30</definedName>
    <definedName name="PassaExtenso_21_19_9_30">PassaExtenso_21_19_9_30</definedName>
    <definedName name="PassaExtenso_21_2" localSheetId="4">'CPU-GERAL (2)'!PassaExtenso_21_2</definedName>
    <definedName name="PassaExtenso_21_2" localSheetId="2">'CRONO-GERAL (2)'!PassaExtenso_21_2</definedName>
    <definedName name="PassaExtenso_21_2" localSheetId="1">'MOBILIZAÇÕES (2)'!PassaExtenso_21_2</definedName>
    <definedName name="PassaExtenso_21_2">PassaExtenso_21_2</definedName>
    <definedName name="PassaExtenso_21_2_10" localSheetId="4">'CPU-GERAL (2)'!PassaExtenso_21_2_10</definedName>
    <definedName name="PassaExtenso_21_2_10" localSheetId="2">'CRONO-GERAL (2)'!PassaExtenso_21_2_10</definedName>
    <definedName name="PassaExtenso_21_2_10" localSheetId="1">'MOBILIZAÇÕES (2)'!PassaExtenso_21_2_10</definedName>
    <definedName name="PassaExtenso_21_2_10">PassaExtenso_21_2_10</definedName>
    <definedName name="PassaExtenso_21_2_11" localSheetId="4">'CPU-GERAL (2)'!PassaExtenso_21_2_11</definedName>
    <definedName name="PassaExtenso_21_2_11" localSheetId="2">'CRONO-GERAL (2)'!PassaExtenso_21_2_11</definedName>
    <definedName name="PassaExtenso_21_2_11" localSheetId="1">'MOBILIZAÇÕES (2)'!PassaExtenso_21_2_11</definedName>
    <definedName name="PassaExtenso_21_2_11">PassaExtenso_21_2_11</definedName>
    <definedName name="PassaExtenso_21_2_11_30" localSheetId="4">'CPU-GERAL (2)'!PassaExtenso_21_2_11_30</definedName>
    <definedName name="PassaExtenso_21_2_11_30" localSheetId="2">'CRONO-GERAL (2)'!PassaExtenso_21_2_11_30</definedName>
    <definedName name="PassaExtenso_21_2_11_30" localSheetId="1">'MOBILIZAÇÕES (2)'!PassaExtenso_21_2_11_30</definedName>
    <definedName name="PassaExtenso_21_2_11_30">PassaExtenso_21_2_11_30</definedName>
    <definedName name="PassaExtenso_21_2_27" localSheetId="4">'CPU-GERAL (2)'!PassaExtenso_21_2_27</definedName>
    <definedName name="PassaExtenso_21_2_27" localSheetId="2">'CRONO-GERAL (2)'!PassaExtenso_21_2_27</definedName>
    <definedName name="PassaExtenso_21_2_27" localSheetId="1">'MOBILIZAÇÕES (2)'!PassaExtenso_21_2_27</definedName>
    <definedName name="PassaExtenso_21_2_27">PassaExtenso_21_2_27</definedName>
    <definedName name="PassaExtenso_21_2_27_30" localSheetId="4">'CPU-GERAL (2)'!PassaExtenso_21_2_27_30</definedName>
    <definedName name="PassaExtenso_21_2_27_30" localSheetId="2">'CRONO-GERAL (2)'!PassaExtenso_21_2_27_30</definedName>
    <definedName name="PassaExtenso_21_2_27_30" localSheetId="1">'MOBILIZAÇÕES (2)'!PassaExtenso_21_2_27_30</definedName>
    <definedName name="PassaExtenso_21_2_27_30">PassaExtenso_21_2_27_30</definedName>
    <definedName name="PassaExtenso_21_2_28" localSheetId="4">'CPU-GERAL (2)'!PassaExtenso_21_2_28</definedName>
    <definedName name="PassaExtenso_21_2_28" localSheetId="2">'CRONO-GERAL (2)'!PassaExtenso_21_2_28</definedName>
    <definedName name="PassaExtenso_21_2_28" localSheetId="1">'MOBILIZAÇÕES (2)'!PassaExtenso_21_2_28</definedName>
    <definedName name="PassaExtenso_21_2_28">PassaExtenso_21_2_28</definedName>
    <definedName name="PassaExtenso_21_2_29" localSheetId="4">'CPU-GERAL (2)'!PassaExtenso_21_2_29</definedName>
    <definedName name="PassaExtenso_21_2_29" localSheetId="2">'CRONO-GERAL (2)'!PassaExtenso_21_2_29</definedName>
    <definedName name="PassaExtenso_21_2_29" localSheetId="1">'MOBILIZAÇÕES (2)'!PassaExtenso_21_2_29</definedName>
    <definedName name="PassaExtenso_21_2_29">PassaExtenso_21_2_29</definedName>
    <definedName name="PassaExtenso_21_2_30" localSheetId="4">'CPU-GERAL (2)'!PassaExtenso_21_2_30</definedName>
    <definedName name="PassaExtenso_21_2_30" localSheetId="2">'CRONO-GERAL (2)'!PassaExtenso_21_2_30</definedName>
    <definedName name="PassaExtenso_21_2_30" localSheetId="1">'MOBILIZAÇÕES (2)'!PassaExtenso_21_2_30</definedName>
    <definedName name="PassaExtenso_21_2_30">PassaExtenso_21_2_30</definedName>
    <definedName name="PassaExtenso_21_2_8" localSheetId="4">'CPU-GERAL (2)'!PassaExtenso_21_2_8</definedName>
    <definedName name="PassaExtenso_21_2_8" localSheetId="2">'CRONO-GERAL (2)'!PassaExtenso_21_2_8</definedName>
    <definedName name="PassaExtenso_21_2_8" localSheetId="1">'MOBILIZAÇÕES (2)'!PassaExtenso_21_2_8</definedName>
    <definedName name="PassaExtenso_21_2_8">PassaExtenso_21_2_8</definedName>
    <definedName name="PassaExtenso_21_2_8_1" localSheetId="4">'CPU-GERAL (2)'!PassaExtenso_21_2_8_1</definedName>
    <definedName name="PassaExtenso_21_2_8_1" localSheetId="2">'CRONO-GERAL (2)'!PassaExtenso_21_2_8_1</definedName>
    <definedName name="PassaExtenso_21_2_8_1" localSheetId="1">'MOBILIZAÇÕES (2)'!PassaExtenso_21_2_8_1</definedName>
    <definedName name="PassaExtenso_21_2_8_1">PassaExtenso_21_2_8_1</definedName>
    <definedName name="PassaExtenso_21_2_8_30" localSheetId="4">'CPU-GERAL (2)'!PassaExtenso_21_2_8_30</definedName>
    <definedName name="PassaExtenso_21_2_8_30" localSheetId="2">'CRONO-GERAL (2)'!PassaExtenso_21_2_8_30</definedName>
    <definedName name="PassaExtenso_21_2_8_30" localSheetId="1">'MOBILIZAÇÕES (2)'!PassaExtenso_21_2_8_30</definedName>
    <definedName name="PassaExtenso_21_2_8_30">PassaExtenso_21_2_8_30</definedName>
    <definedName name="PassaExtenso_21_2_9" localSheetId="4">'CPU-GERAL (2)'!PassaExtenso_21_2_9</definedName>
    <definedName name="PassaExtenso_21_2_9" localSheetId="2">'CRONO-GERAL (2)'!PassaExtenso_21_2_9</definedName>
    <definedName name="PassaExtenso_21_2_9" localSheetId="1">'MOBILIZAÇÕES (2)'!PassaExtenso_21_2_9</definedName>
    <definedName name="PassaExtenso_21_2_9">PassaExtenso_21_2_9</definedName>
    <definedName name="PassaExtenso_21_2_9_30" localSheetId="4">'CPU-GERAL (2)'!PassaExtenso_21_2_9_30</definedName>
    <definedName name="PassaExtenso_21_2_9_30" localSheetId="2">'CRONO-GERAL (2)'!PassaExtenso_21_2_9_30</definedName>
    <definedName name="PassaExtenso_21_2_9_30" localSheetId="1">'MOBILIZAÇÕES (2)'!PassaExtenso_21_2_9_30</definedName>
    <definedName name="PassaExtenso_21_2_9_30">PassaExtenso_21_2_9_30</definedName>
    <definedName name="PassaExtenso_21_27" localSheetId="4">'CPU-GERAL (2)'!PassaExtenso_21_27</definedName>
    <definedName name="PassaExtenso_21_27" localSheetId="2">'CRONO-GERAL (2)'!PassaExtenso_21_27</definedName>
    <definedName name="PassaExtenso_21_27" localSheetId="1">'MOBILIZAÇÕES (2)'!PassaExtenso_21_27</definedName>
    <definedName name="PassaExtenso_21_27">PassaExtenso_21_27</definedName>
    <definedName name="PassaExtenso_21_27_30" localSheetId="4">'CPU-GERAL (2)'!PassaExtenso_21_27_30</definedName>
    <definedName name="PassaExtenso_21_27_30" localSheetId="2">'CRONO-GERAL (2)'!PassaExtenso_21_27_30</definedName>
    <definedName name="PassaExtenso_21_27_30" localSheetId="1">'MOBILIZAÇÕES (2)'!PassaExtenso_21_27_30</definedName>
    <definedName name="PassaExtenso_21_27_30">PassaExtenso_21_27_30</definedName>
    <definedName name="PassaExtenso_21_28" localSheetId="4">'CPU-GERAL (2)'!PassaExtenso_21_28</definedName>
    <definedName name="PassaExtenso_21_28" localSheetId="2">'CRONO-GERAL (2)'!PassaExtenso_21_28</definedName>
    <definedName name="PassaExtenso_21_28" localSheetId="1">'MOBILIZAÇÕES (2)'!PassaExtenso_21_28</definedName>
    <definedName name="PassaExtenso_21_28">PassaExtenso_21_28</definedName>
    <definedName name="PassaExtenso_21_29" localSheetId="4">'CPU-GERAL (2)'!PassaExtenso_21_29</definedName>
    <definedName name="PassaExtenso_21_29" localSheetId="2">'CRONO-GERAL (2)'!PassaExtenso_21_29</definedName>
    <definedName name="PassaExtenso_21_29" localSheetId="1">'MOBILIZAÇÕES (2)'!PassaExtenso_21_29</definedName>
    <definedName name="PassaExtenso_21_29">PassaExtenso_21_29</definedName>
    <definedName name="PassaExtenso_21_3" localSheetId="4">'CPU-GERAL (2)'!PassaExtenso_21_3</definedName>
    <definedName name="PassaExtenso_21_3" localSheetId="2">'CRONO-GERAL (2)'!PassaExtenso_21_3</definedName>
    <definedName name="PassaExtenso_21_3" localSheetId="1">'MOBILIZAÇÕES (2)'!PassaExtenso_21_3</definedName>
    <definedName name="PassaExtenso_21_3">PassaExtenso_21_3</definedName>
    <definedName name="PassaExtenso_21_3_1" localSheetId="4">'CPU-GERAL (2)'!PassaExtenso_21_3_1</definedName>
    <definedName name="PassaExtenso_21_3_1" localSheetId="2">'CRONO-GERAL (2)'!PassaExtenso_21_3_1</definedName>
    <definedName name="PassaExtenso_21_3_1" localSheetId="1">'MOBILIZAÇÕES (2)'!PassaExtenso_21_3_1</definedName>
    <definedName name="PassaExtenso_21_3_1">PassaExtenso_21_3_1</definedName>
    <definedName name="PassaExtenso_21_3_1_1">NA()</definedName>
    <definedName name="PassaExtenso_21_3_1_30" localSheetId="4">'CPU-GERAL (2)'!PassaExtenso_21_3_1_30</definedName>
    <definedName name="PassaExtenso_21_3_1_30" localSheetId="2">'CRONO-GERAL (2)'!PassaExtenso_21_3_1_30</definedName>
    <definedName name="PassaExtenso_21_3_1_30" localSheetId="1">'MOBILIZAÇÕES (2)'!PassaExtenso_21_3_1_30</definedName>
    <definedName name="PassaExtenso_21_3_1_30">PassaExtenso_21_3_1_30</definedName>
    <definedName name="PassaExtenso_21_3_10" localSheetId="4">'CPU-GERAL (2)'!PassaExtenso_21_3_10</definedName>
    <definedName name="PassaExtenso_21_3_10" localSheetId="2">'CRONO-GERAL (2)'!PassaExtenso_21_3_10</definedName>
    <definedName name="PassaExtenso_21_3_10" localSheetId="1">'MOBILIZAÇÕES (2)'!PassaExtenso_21_3_10</definedName>
    <definedName name="PassaExtenso_21_3_10">PassaExtenso_21_3_10</definedName>
    <definedName name="PassaExtenso_21_3_11" localSheetId="4">'CPU-GERAL (2)'!PassaExtenso_21_3_11</definedName>
    <definedName name="PassaExtenso_21_3_11" localSheetId="2">'CRONO-GERAL (2)'!PassaExtenso_21_3_11</definedName>
    <definedName name="PassaExtenso_21_3_11" localSheetId="1">'MOBILIZAÇÕES (2)'!PassaExtenso_21_3_11</definedName>
    <definedName name="PassaExtenso_21_3_11">PassaExtenso_21_3_11</definedName>
    <definedName name="PassaExtenso_21_3_11_30" localSheetId="4">'CPU-GERAL (2)'!PassaExtenso_21_3_11_30</definedName>
    <definedName name="PassaExtenso_21_3_11_30" localSheetId="2">'CRONO-GERAL (2)'!PassaExtenso_21_3_11_30</definedName>
    <definedName name="PassaExtenso_21_3_11_30" localSheetId="1">'MOBILIZAÇÕES (2)'!PassaExtenso_21_3_11_30</definedName>
    <definedName name="PassaExtenso_21_3_11_30">PassaExtenso_21_3_11_30</definedName>
    <definedName name="PassaExtenso_21_3_27" localSheetId="4">'CPU-GERAL (2)'!PassaExtenso_21_3_27</definedName>
    <definedName name="PassaExtenso_21_3_27" localSheetId="2">'CRONO-GERAL (2)'!PassaExtenso_21_3_27</definedName>
    <definedName name="PassaExtenso_21_3_27" localSheetId="1">'MOBILIZAÇÕES (2)'!PassaExtenso_21_3_27</definedName>
    <definedName name="PassaExtenso_21_3_27">PassaExtenso_21_3_27</definedName>
    <definedName name="PassaExtenso_21_3_27_30" localSheetId="4">'CPU-GERAL (2)'!PassaExtenso_21_3_27_30</definedName>
    <definedName name="PassaExtenso_21_3_27_30" localSheetId="2">'CRONO-GERAL (2)'!PassaExtenso_21_3_27_30</definedName>
    <definedName name="PassaExtenso_21_3_27_30" localSheetId="1">'MOBILIZAÇÕES (2)'!PassaExtenso_21_3_27_30</definedName>
    <definedName name="PassaExtenso_21_3_27_30">PassaExtenso_21_3_27_30</definedName>
    <definedName name="PassaExtenso_21_3_28" localSheetId="4">'CPU-GERAL (2)'!PassaExtenso_21_3_28</definedName>
    <definedName name="PassaExtenso_21_3_28" localSheetId="2">'CRONO-GERAL (2)'!PassaExtenso_21_3_28</definedName>
    <definedName name="PassaExtenso_21_3_28" localSheetId="1">'MOBILIZAÇÕES (2)'!PassaExtenso_21_3_28</definedName>
    <definedName name="PassaExtenso_21_3_28">PassaExtenso_21_3_28</definedName>
    <definedName name="PassaExtenso_21_3_29" localSheetId="4">'CPU-GERAL (2)'!PassaExtenso_21_3_29</definedName>
    <definedName name="PassaExtenso_21_3_29" localSheetId="2">'CRONO-GERAL (2)'!PassaExtenso_21_3_29</definedName>
    <definedName name="PassaExtenso_21_3_29" localSheetId="1">'MOBILIZAÇÕES (2)'!PassaExtenso_21_3_29</definedName>
    <definedName name="PassaExtenso_21_3_29">PassaExtenso_21_3_29</definedName>
    <definedName name="PassaExtenso_21_3_30" localSheetId="4">'CPU-GERAL (2)'!PassaExtenso_21_3_30</definedName>
    <definedName name="PassaExtenso_21_3_30" localSheetId="2">'CRONO-GERAL (2)'!PassaExtenso_21_3_30</definedName>
    <definedName name="PassaExtenso_21_3_30" localSheetId="1">'MOBILIZAÇÕES (2)'!PassaExtenso_21_3_30</definedName>
    <definedName name="PassaExtenso_21_3_30">PassaExtenso_21_3_30</definedName>
    <definedName name="PassaExtenso_21_3_8" localSheetId="4">'CPU-GERAL (2)'!PassaExtenso_21_3_8</definedName>
    <definedName name="PassaExtenso_21_3_8" localSheetId="2">'CRONO-GERAL (2)'!PassaExtenso_21_3_8</definedName>
    <definedName name="PassaExtenso_21_3_8" localSheetId="1">'MOBILIZAÇÕES (2)'!PassaExtenso_21_3_8</definedName>
    <definedName name="PassaExtenso_21_3_8">PassaExtenso_21_3_8</definedName>
    <definedName name="PassaExtenso_21_3_8_1" localSheetId="4">'CPU-GERAL (2)'!PassaExtenso_21_3_8_1</definedName>
    <definedName name="PassaExtenso_21_3_8_1" localSheetId="2">'CRONO-GERAL (2)'!PassaExtenso_21_3_8_1</definedName>
    <definedName name="PassaExtenso_21_3_8_1" localSheetId="1">'MOBILIZAÇÕES (2)'!PassaExtenso_21_3_8_1</definedName>
    <definedName name="PassaExtenso_21_3_8_1">PassaExtenso_21_3_8_1</definedName>
    <definedName name="PassaExtenso_21_3_8_30" localSheetId="4">'CPU-GERAL (2)'!PassaExtenso_21_3_8_30</definedName>
    <definedName name="PassaExtenso_21_3_8_30" localSheetId="2">'CRONO-GERAL (2)'!PassaExtenso_21_3_8_30</definedName>
    <definedName name="PassaExtenso_21_3_8_30" localSheetId="1">'MOBILIZAÇÕES (2)'!PassaExtenso_21_3_8_30</definedName>
    <definedName name="PassaExtenso_21_3_8_30">PassaExtenso_21_3_8_30</definedName>
    <definedName name="PassaExtenso_21_3_9" localSheetId="4">'CPU-GERAL (2)'!PassaExtenso_21_3_9</definedName>
    <definedName name="PassaExtenso_21_3_9" localSheetId="2">'CRONO-GERAL (2)'!PassaExtenso_21_3_9</definedName>
    <definedName name="PassaExtenso_21_3_9" localSheetId="1">'MOBILIZAÇÕES (2)'!PassaExtenso_21_3_9</definedName>
    <definedName name="PassaExtenso_21_3_9">PassaExtenso_21_3_9</definedName>
    <definedName name="PassaExtenso_21_3_9_30" localSheetId="4">'CPU-GERAL (2)'!PassaExtenso_21_3_9_30</definedName>
    <definedName name="PassaExtenso_21_3_9_30" localSheetId="2">'CRONO-GERAL (2)'!PassaExtenso_21_3_9_30</definedName>
    <definedName name="PassaExtenso_21_3_9_30" localSheetId="1">'MOBILIZAÇÕES (2)'!PassaExtenso_21_3_9_30</definedName>
    <definedName name="PassaExtenso_21_3_9_30">PassaExtenso_21_3_9_30</definedName>
    <definedName name="PassaExtenso_21_30" localSheetId="4">'CPU-GERAL (2)'!PassaExtenso_21_30</definedName>
    <definedName name="PassaExtenso_21_30" localSheetId="2">'CRONO-GERAL (2)'!PassaExtenso_21_30</definedName>
    <definedName name="PassaExtenso_21_30" localSheetId="1">'MOBILIZAÇÕES (2)'!PassaExtenso_21_30</definedName>
    <definedName name="PassaExtenso_21_30">PassaExtenso_21_30</definedName>
    <definedName name="PassaExtenso_21_4" localSheetId="4">'CPU-GERAL (2)'!PassaExtenso_21_4</definedName>
    <definedName name="PassaExtenso_21_4" localSheetId="2">'CRONO-GERAL (2)'!PassaExtenso_21_4</definedName>
    <definedName name="PassaExtenso_21_4" localSheetId="1">'MOBILIZAÇÕES (2)'!PassaExtenso_21_4</definedName>
    <definedName name="PassaExtenso_21_4">PassaExtenso_21_4</definedName>
    <definedName name="PassaExtenso_21_4_1" localSheetId="4">'CPU-GERAL (2)'!PassaExtenso_21_4_1</definedName>
    <definedName name="PassaExtenso_21_4_1" localSheetId="2">'CRONO-GERAL (2)'!PassaExtenso_21_4_1</definedName>
    <definedName name="PassaExtenso_21_4_1" localSheetId="1">'MOBILIZAÇÕES (2)'!PassaExtenso_21_4_1</definedName>
    <definedName name="PassaExtenso_21_4_1">PassaExtenso_21_4_1</definedName>
    <definedName name="PassaExtenso_21_4_1_1">NA()</definedName>
    <definedName name="PassaExtenso_21_4_1_30" localSheetId="4">'CPU-GERAL (2)'!PassaExtenso_21_4_1_30</definedName>
    <definedName name="PassaExtenso_21_4_1_30" localSheetId="2">'CRONO-GERAL (2)'!PassaExtenso_21_4_1_30</definedName>
    <definedName name="PassaExtenso_21_4_1_30" localSheetId="1">'MOBILIZAÇÕES (2)'!PassaExtenso_21_4_1_30</definedName>
    <definedName name="PassaExtenso_21_4_1_30">PassaExtenso_21_4_1_30</definedName>
    <definedName name="PassaExtenso_21_4_10" localSheetId="4">'CPU-GERAL (2)'!PassaExtenso_21_4_10</definedName>
    <definedName name="PassaExtenso_21_4_10" localSheetId="2">'CRONO-GERAL (2)'!PassaExtenso_21_4_10</definedName>
    <definedName name="PassaExtenso_21_4_10" localSheetId="1">'MOBILIZAÇÕES (2)'!PassaExtenso_21_4_10</definedName>
    <definedName name="PassaExtenso_21_4_10">PassaExtenso_21_4_10</definedName>
    <definedName name="PassaExtenso_21_4_10_1" localSheetId="4">'CPU-GERAL (2)'!PassaExtenso_21_4_10_1</definedName>
    <definedName name="PassaExtenso_21_4_10_1" localSheetId="2">'CRONO-GERAL (2)'!PassaExtenso_21_4_10_1</definedName>
    <definedName name="PassaExtenso_21_4_10_1" localSheetId="1">'MOBILIZAÇÕES (2)'!PassaExtenso_21_4_10_1</definedName>
    <definedName name="PassaExtenso_21_4_10_1">PassaExtenso_21_4_10_1</definedName>
    <definedName name="PassaExtenso_21_4_10_30" localSheetId="4">'CPU-GERAL (2)'!PassaExtenso_21_4_10_30</definedName>
    <definedName name="PassaExtenso_21_4_10_30" localSheetId="2">'CRONO-GERAL (2)'!PassaExtenso_21_4_10_30</definedName>
    <definedName name="PassaExtenso_21_4_10_30" localSheetId="1">'MOBILIZAÇÕES (2)'!PassaExtenso_21_4_10_30</definedName>
    <definedName name="PassaExtenso_21_4_10_30">PassaExtenso_21_4_10_30</definedName>
    <definedName name="PassaExtenso_21_4_11" localSheetId="4">'CPU-GERAL (2)'!PassaExtenso_21_4_11</definedName>
    <definedName name="PassaExtenso_21_4_11" localSheetId="2">'CRONO-GERAL (2)'!PassaExtenso_21_4_11</definedName>
    <definedName name="PassaExtenso_21_4_11" localSheetId="1">'MOBILIZAÇÕES (2)'!PassaExtenso_21_4_11</definedName>
    <definedName name="PassaExtenso_21_4_11">PassaExtenso_21_4_11</definedName>
    <definedName name="PassaExtenso_21_4_11_1" localSheetId="4">'CPU-GERAL (2)'!PassaExtenso_21_4_11_1</definedName>
    <definedName name="PassaExtenso_21_4_11_1" localSheetId="2">'CRONO-GERAL (2)'!PassaExtenso_21_4_11_1</definedName>
    <definedName name="PassaExtenso_21_4_11_1" localSheetId="1">'MOBILIZAÇÕES (2)'!PassaExtenso_21_4_11_1</definedName>
    <definedName name="PassaExtenso_21_4_11_1">PassaExtenso_21_4_11_1</definedName>
    <definedName name="PassaExtenso_21_4_11_30" localSheetId="4">'CPU-GERAL (2)'!PassaExtenso_21_4_11_30</definedName>
    <definedName name="PassaExtenso_21_4_11_30" localSheetId="2">'CRONO-GERAL (2)'!PassaExtenso_21_4_11_30</definedName>
    <definedName name="PassaExtenso_21_4_11_30" localSheetId="1">'MOBILIZAÇÕES (2)'!PassaExtenso_21_4_11_30</definedName>
    <definedName name="PassaExtenso_21_4_11_30">PassaExtenso_21_4_11_30</definedName>
    <definedName name="PassaExtenso_21_4_12" localSheetId="4">'CPU-GERAL (2)'!PassaExtenso_21_4_12</definedName>
    <definedName name="PassaExtenso_21_4_12" localSheetId="2">'CRONO-GERAL (2)'!PassaExtenso_21_4_12</definedName>
    <definedName name="PassaExtenso_21_4_12" localSheetId="1">'MOBILIZAÇÕES (2)'!PassaExtenso_21_4_12</definedName>
    <definedName name="PassaExtenso_21_4_12">PassaExtenso_21_4_12</definedName>
    <definedName name="PassaExtenso_21_4_12_30" localSheetId="4">'CPU-GERAL (2)'!PassaExtenso_21_4_12_30</definedName>
    <definedName name="PassaExtenso_21_4_12_30" localSheetId="2">'CRONO-GERAL (2)'!PassaExtenso_21_4_12_30</definedName>
    <definedName name="PassaExtenso_21_4_12_30" localSheetId="1">'MOBILIZAÇÕES (2)'!PassaExtenso_21_4_12_30</definedName>
    <definedName name="PassaExtenso_21_4_12_30">PassaExtenso_21_4_12_30</definedName>
    <definedName name="PassaExtenso_21_4_19" localSheetId="4">'CPU-GERAL (2)'!PassaExtenso_21_4_19</definedName>
    <definedName name="PassaExtenso_21_4_19" localSheetId="2">'CRONO-GERAL (2)'!PassaExtenso_21_4_19</definedName>
    <definedName name="PassaExtenso_21_4_19" localSheetId="1">'MOBILIZAÇÕES (2)'!PassaExtenso_21_4_19</definedName>
    <definedName name="PassaExtenso_21_4_19">PassaExtenso_21_4_19</definedName>
    <definedName name="PassaExtenso_21_4_19_10" localSheetId="4">'CPU-GERAL (2)'!PassaExtenso_21_4_19_10</definedName>
    <definedName name="PassaExtenso_21_4_19_10" localSheetId="2">'CRONO-GERAL (2)'!PassaExtenso_21_4_19_10</definedName>
    <definedName name="PassaExtenso_21_4_19_10" localSheetId="1">'MOBILIZAÇÕES (2)'!PassaExtenso_21_4_19_10</definedName>
    <definedName name="PassaExtenso_21_4_19_10">PassaExtenso_21_4_19_10</definedName>
    <definedName name="PassaExtenso_21_4_19_11" localSheetId="4">'CPU-GERAL (2)'!PassaExtenso_21_4_19_11</definedName>
    <definedName name="PassaExtenso_21_4_19_11" localSheetId="2">'CRONO-GERAL (2)'!PassaExtenso_21_4_19_11</definedName>
    <definedName name="PassaExtenso_21_4_19_11" localSheetId="1">'MOBILIZAÇÕES (2)'!PassaExtenso_21_4_19_11</definedName>
    <definedName name="PassaExtenso_21_4_19_11">PassaExtenso_21_4_19_11</definedName>
    <definedName name="PassaExtenso_21_4_19_11_30" localSheetId="4">'CPU-GERAL (2)'!PassaExtenso_21_4_19_11_30</definedName>
    <definedName name="PassaExtenso_21_4_19_11_30" localSheetId="2">'CRONO-GERAL (2)'!PassaExtenso_21_4_19_11_30</definedName>
    <definedName name="PassaExtenso_21_4_19_11_30" localSheetId="1">'MOBILIZAÇÕES (2)'!PassaExtenso_21_4_19_11_30</definedName>
    <definedName name="PassaExtenso_21_4_19_11_30">PassaExtenso_21_4_19_11_30</definedName>
    <definedName name="PassaExtenso_21_4_19_27" localSheetId="4">'CPU-GERAL (2)'!PassaExtenso_21_4_19_27</definedName>
    <definedName name="PassaExtenso_21_4_19_27" localSheetId="2">'CRONO-GERAL (2)'!PassaExtenso_21_4_19_27</definedName>
    <definedName name="PassaExtenso_21_4_19_27" localSheetId="1">'MOBILIZAÇÕES (2)'!PassaExtenso_21_4_19_27</definedName>
    <definedName name="PassaExtenso_21_4_19_27">PassaExtenso_21_4_19_27</definedName>
    <definedName name="PassaExtenso_21_4_19_27_30" localSheetId="4">'CPU-GERAL (2)'!PassaExtenso_21_4_19_27_30</definedName>
    <definedName name="PassaExtenso_21_4_19_27_30" localSheetId="2">'CRONO-GERAL (2)'!PassaExtenso_21_4_19_27_30</definedName>
    <definedName name="PassaExtenso_21_4_19_27_30" localSheetId="1">'MOBILIZAÇÕES (2)'!PassaExtenso_21_4_19_27_30</definedName>
    <definedName name="PassaExtenso_21_4_19_27_30">PassaExtenso_21_4_19_27_30</definedName>
    <definedName name="PassaExtenso_21_4_19_28" localSheetId="4">'CPU-GERAL (2)'!PassaExtenso_21_4_19_28</definedName>
    <definedName name="PassaExtenso_21_4_19_28" localSheetId="2">'CRONO-GERAL (2)'!PassaExtenso_21_4_19_28</definedName>
    <definedName name="PassaExtenso_21_4_19_28" localSheetId="1">'MOBILIZAÇÕES (2)'!PassaExtenso_21_4_19_28</definedName>
    <definedName name="PassaExtenso_21_4_19_28">PassaExtenso_21_4_19_28</definedName>
    <definedName name="PassaExtenso_21_4_19_29" localSheetId="4">'CPU-GERAL (2)'!PassaExtenso_21_4_19_29</definedName>
    <definedName name="PassaExtenso_21_4_19_29" localSheetId="2">'CRONO-GERAL (2)'!PassaExtenso_21_4_19_29</definedName>
    <definedName name="PassaExtenso_21_4_19_29" localSheetId="1">'MOBILIZAÇÕES (2)'!PassaExtenso_21_4_19_29</definedName>
    <definedName name="PassaExtenso_21_4_19_29">PassaExtenso_21_4_19_29</definedName>
    <definedName name="PassaExtenso_21_4_19_30" localSheetId="4">'CPU-GERAL (2)'!PassaExtenso_21_4_19_30</definedName>
    <definedName name="PassaExtenso_21_4_19_30" localSheetId="2">'CRONO-GERAL (2)'!PassaExtenso_21_4_19_30</definedName>
    <definedName name="PassaExtenso_21_4_19_30" localSheetId="1">'MOBILIZAÇÕES (2)'!PassaExtenso_21_4_19_30</definedName>
    <definedName name="PassaExtenso_21_4_19_30">PassaExtenso_21_4_19_30</definedName>
    <definedName name="PassaExtenso_21_4_19_8" localSheetId="4">'CPU-GERAL (2)'!PassaExtenso_21_4_19_8</definedName>
    <definedName name="PassaExtenso_21_4_19_8" localSheetId="2">'CRONO-GERAL (2)'!PassaExtenso_21_4_19_8</definedName>
    <definedName name="PassaExtenso_21_4_19_8" localSheetId="1">'MOBILIZAÇÕES (2)'!PassaExtenso_21_4_19_8</definedName>
    <definedName name="PassaExtenso_21_4_19_8">PassaExtenso_21_4_19_8</definedName>
    <definedName name="PassaExtenso_21_4_19_8_1" localSheetId="4">'CPU-GERAL (2)'!PassaExtenso_21_4_19_8_1</definedName>
    <definedName name="PassaExtenso_21_4_19_8_1" localSheetId="2">'CRONO-GERAL (2)'!PassaExtenso_21_4_19_8_1</definedName>
    <definedName name="PassaExtenso_21_4_19_8_1" localSheetId="1">'MOBILIZAÇÕES (2)'!PassaExtenso_21_4_19_8_1</definedName>
    <definedName name="PassaExtenso_21_4_19_8_1">PassaExtenso_21_4_19_8_1</definedName>
    <definedName name="PassaExtenso_21_4_19_8_30" localSheetId="4">'CPU-GERAL (2)'!PassaExtenso_21_4_19_8_30</definedName>
    <definedName name="PassaExtenso_21_4_19_8_30" localSheetId="2">'CRONO-GERAL (2)'!PassaExtenso_21_4_19_8_30</definedName>
    <definedName name="PassaExtenso_21_4_19_8_30" localSheetId="1">'MOBILIZAÇÕES (2)'!PassaExtenso_21_4_19_8_30</definedName>
    <definedName name="PassaExtenso_21_4_19_8_30">PassaExtenso_21_4_19_8_30</definedName>
    <definedName name="PassaExtenso_21_4_19_9" localSheetId="4">'CPU-GERAL (2)'!PassaExtenso_21_4_19_9</definedName>
    <definedName name="PassaExtenso_21_4_19_9" localSheetId="2">'CRONO-GERAL (2)'!PassaExtenso_21_4_19_9</definedName>
    <definedName name="PassaExtenso_21_4_19_9" localSheetId="1">'MOBILIZAÇÕES (2)'!PassaExtenso_21_4_19_9</definedName>
    <definedName name="PassaExtenso_21_4_19_9">PassaExtenso_21_4_19_9</definedName>
    <definedName name="PassaExtenso_21_4_19_9_30" localSheetId="4">'CPU-GERAL (2)'!PassaExtenso_21_4_19_9_30</definedName>
    <definedName name="PassaExtenso_21_4_19_9_30" localSheetId="2">'CRONO-GERAL (2)'!PassaExtenso_21_4_19_9_30</definedName>
    <definedName name="PassaExtenso_21_4_19_9_30" localSheetId="1">'MOBILIZAÇÕES (2)'!PassaExtenso_21_4_19_9_30</definedName>
    <definedName name="PassaExtenso_21_4_19_9_30">PassaExtenso_21_4_19_9_30</definedName>
    <definedName name="PassaExtenso_21_4_27" localSheetId="4">'CPU-GERAL (2)'!PassaExtenso_21_4_27</definedName>
    <definedName name="PassaExtenso_21_4_27" localSheetId="2">'CRONO-GERAL (2)'!PassaExtenso_21_4_27</definedName>
    <definedName name="PassaExtenso_21_4_27" localSheetId="1">'MOBILIZAÇÕES (2)'!PassaExtenso_21_4_27</definedName>
    <definedName name="PassaExtenso_21_4_27">PassaExtenso_21_4_27</definedName>
    <definedName name="PassaExtenso_21_4_27_30" localSheetId="4">'CPU-GERAL (2)'!PassaExtenso_21_4_27_30</definedName>
    <definedName name="PassaExtenso_21_4_27_30" localSheetId="2">'CRONO-GERAL (2)'!PassaExtenso_21_4_27_30</definedName>
    <definedName name="PassaExtenso_21_4_27_30" localSheetId="1">'MOBILIZAÇÕES (2)'!PassaExtenso_21_4_27_30</definedName>
    <definedName name="PassaExtenso_21_4_27_30">PassaExtenso_21_4_27_30</definedName>
    <definedName name="PassaExtenso_21_4_28" localSheetId="4">'CPU-GERAL (2)'!PassaExtenso_21_4_28</definedName>
    <definedName name="PassaExtenso_21_4_28" localSheetId="2">'CRONO-GERAL (2)'!PassaExtenso_21_4_28</definedName>
    <definedName name="PassaExtenso_21_4_28" localSheetId="1">'MOBILIZAÇÕES (2)'!PassaExtenso_21_4_28</definedName>
    <definedName name="PassaExtenso_21_4_28">PassaExtenso_21_4_28</definedName>
    <definedName name="PassaExtenso_21_4_29" localSheetId="4">'CPU-GERAL (2)'!PassaExtenso_21_4_29</definedName>
    <definedName name="PassaExtenso_21_4_29" localSheetId="2">'CRONO-GERAL (2)'!PassaExtenso_21_4_29</definedName>
    <definedName name="PassaExtenso_21_4_29" localSheetId="1">'MOBILIZAÇÕES (2)'!PassaExtenso_21_4_29</definedName>
    <definedName name="PassaExtenso_21_4_29">PassaExtenso_21_4_29</definedName>
    <definedName name="PassaExtenso_21_4_3" localSheetId="4">'CPU-GERAL (2)'!PassaExtenso_21_4_3</definedName>
    <definedName name="PassaExtenso_21_4_3" localSheetId="2">'CRONO-GERAL (2)'!PassaExtenso_21_4_3</definedName>
    <definedName name="PassaExtenso_21_4_3" localSheetId="1">'MOBILIZAÇÕES (2)'!PassaExtenso_21_4_3</definedName>
    <definedName name="PassaExtenso_21_4_3">PassaExtenso_21_4_3</definedName>
    <definedName name="PassaExtenso_21_4_3_1" localSheetId="4">'CPU-GERAL (2)'!PassaExtenso_21_4_3_1</definedName>
    <definedName name="PassaExtenso_21_4_3_1" localSheetId="2">'CRONO-GERAL (2)'!PassaExtenso_21_4_3_1</definedName>
    <definedName name="PassaExtenso_21_4_3_1" localSheetId="1">'MOBILIZAÇÕES (2)'!PassaExtenso_21_4_3_1</definedName>
    <definedName name="PassaExtenso_21_4_3_1">PassaExtenso_21_4_3_1</definedName>
    <definedName name="PassaExtenso_21_4_3_30" localSheetId="4">'CPU-GERAL (2)'!PassaExtenso_21_4_3_30</definedName>
    <definedName name="PassaExtenso_21_4_3_30" localSheetId="2">'CRONO-GERAL (2)'!PassaExtenso_21_4_3_30</definedName>
    <definedName name="PassaExtenso_21_4_3_30" localSheetId="1">'MOBILIZAÇÕES (2)'!PassaExtenso_21_4_3_30</definedName>
    <definedName name="PassaExtenso_21_4_3_30">PassaExtenso_21_4_3_30</definedName>
    <definedName name="PassaExtenso_21_4_30" localSheetId="4">'CPU-GERAL (2)'!PassaExtenso_21_4_30</definedName>
    <definedName name="PassaExtenso_21_4_30" localSheetId="2">'CRONO-GERAL (2)'!PassaExtenso_21_4_30</definedName>
    <definedName name="PassaExtenso_21_4_30" localSheetId="1">'MOBILIZAÇÕES (2)'!PassaExtenso_21_4_30</definedName>
    <definedName name="PassaExtenso_21_4_30">PassaExtenso_21_4_30</definedName>
    <definedName name="PassaExtenso_21_4_4" localSheetId="4">'CPU-GERAL (2)'!PassaExtenso_21_4_4</definedName>
    <definedName name="PassaExtenso_21_4_4" localSheetId="2">'CRONO-GERAL (2)'!PassaExtenso_21_4_4</definedName>
    <definedName name="PassaExtenso_21_4_4" localSheetId="1">'MOBILIZAÇÕES (2)'!PassaExtenso_21_4_4</definedName>
    <definedName name="PassaExtenso_21_4_4">PassaExtenso_21_4_4</definedName>
    <definedName name="PassaExtenso_21_4_4_1" localSheetId="4">'CPU-GERAL (2)'!PassaExtenso_21_4_4_1</definedName>
    <definedName name="PassaExtenso_21_4_4_1" localSheetId="2">'CRONO-GERAL (2)'!PassaExtenso_21_4_4_1</definedName>
    <definedName name="PassaExtenso_21_4_4_1" localSheetId="1">'MOBILIZAÇÕES (2)'!PassaExtenso_21_4_4_1</definedName>
    <definedName name="PassaExtenso_21_4_4_1">PassaExtenso_21_4_4_1</definedName>
    <definedName name="PassaExtenso_21_4_4_30" localSheetId="4">'CPU-GERAL (2)'!PassaExtenso_21_4_4_30</definedName>
    <definedName name="PassaExtenso_21_4_4_30" localSheetId="2">'CRONO-GERAL (2)'!PassaExtenso_21_4_4_30</definedName>
    <definedName name="PassaExtenso_21_4_4_30" localSheetId="1">'MOBILIZAÇÕES (2)'!PassaExtenso_21_4_4_30</definedName>
    <definedName name="PassaExtenso_21_4_4_30">PassaExtenso_21_4_4_30</definedName>
    <definedName name="PassaExtenso_21_4_5" localSheetId="4">'CPU-GERAL (2)'!PassaExtenso_21_4_5</definedName>
    <definedName name="PassaExtenso_21_4_5" localSheetId="2">'CRONO-GERAL (2)'!PassaExtenso_21_4_5</definedName>
    <definedName name="PassaExtenso_21_4_5" localSheetId="1">'MOBILIZAÇÕES (2)'!PassaExtenso_21_4_5</definedName>
    <definedName name="PassaExtenso_21_4_5">PassaExtenso_21_4_5</definedName>
    <definedName name="PassaExtenso_21_4_5_1" localSheetId="4">'CPU-GERAL (2)'!PassaExtenso_21_4_5_1</definedName>
    <definedName name="PassaExtenso_21_4_5_1" localSheetId="2">'CRONO-GERAL (2)'!PassaExtenso_21_4_5_1</definedName>
    <definedName name="PassaExtenso_21_4_5_1" localSheetId="1">'MOBILIZAÇÕES (2)'!PassaExtenso_21_4_5_1</definedName>
    <definedName name="PassaExtenso_21_4_5_1">PassaExtenso_21_4_5_1</definedName>
    <definedName name="PassaExtenso_21_4_5_30" localSheetId="4">'CPU-GERAL (2)'!PassaExtenso_21_4_5_30</definedName>
    <definedName name="PassaExtenso_21_4_5_30" localSheetId="2">'CRONO-GERAL (2)'!PassaExtenso_21_4_5_30</definedName>
    <definedName name="PassaExtenso_21_4_5_30" localSheetId="1">'MOBILIZAÇÕES (2)'!PassaExtenso_21_4_5_30</definedName>
    <definedName name="PassaExtenso_21_4_5_30">PassaExtenso_21_4_5_30</definedName>
    <definedName name="PassaExtenso_21_4_6" localSheetId="4">'CPU-GERAL (2)'!PassaExtenso_21_4_6</definedName>
    <definedName name="PassaExtenso_21_4_6" localSheetId="2">'CRONO-GERAL (2)'!PassaExtenso_21_4_6</definedName>
    <definedName name="PassaExtenso_21_4_6" localSheetId="1">'MOBILIZAÇÕES (2)'!PassaExtenso_21_4_6</definedName>
    <definedName name="PassaExtenso_21_4_6">PassaExtenso_21_4_6</definedName>
    <definedName name="PassaExtenso_21_4_6_1" localSheetId="4">'CPU-GERAL (2)'!PassaExtenso_21_4_6_1</definedName>
    <definedName name="PassaExtenso_21_4_6_1" localSheetId="2">'CRONO-GERAL (2)'!PassaExtenso_21_4_6_1</definedName>
    <definedName name="PassaExtenso_21_4_6_1" localSheetId="1">'MOBILIZAÇÕES (2)'!PassaExtenso_21_4_6_1</definedName>
    <definedName name="PassaExtenso_21_4_6_1">PassaExtenso_21_4_6_1</definedName>
    <definedName name="PassaExtenso_21_4_6_30" localSheetId="4">'CPU-GERAL (2)'!PassaExtenso_21_4_6_30</definedName>
    <definedName name="PassaExtenso_21_4_6_30" localSheetId="2">'CRONO-GERAL (2)'!PassaExtenso_21_4_6_30</definedName>
    <definedName name="PassaExtenso_21_4_6_30" localSheetId="1">'MOBILIZAÇÕES (2)'!PassaExtenso_21_4_6_30</definedName>
    <definedName name="PassaExtenso_21_4_6_30">PassaExtenso_21_4_6_30</definedName>
    <definedName name="PassaExtenso_21_4_7" localSheetId="4">'CPU-GERAL (2)'!PassaExtenso_21_4_7</definedName>
    <definedName name="PassaExtenso_21_4_7" localSheetId="2">'CRONO-GERAL (2)'!PassaExtenso_21_4_7</definedName>
    <definedName name="PassaExtenso_21_4_7" localSheetId="1">'MOBILIZAÇÕES (2)'!PassaExtenso_21_4_7</definedName>
    <definedName name="PassaExtenso_21_4_7">PassaExtenso_21_4_7</definedName>
    <definedName name="PassaExtenso_21_4_7_1" localSheetId="4">'CPU-GERAL (2)'!PassaExtenso_21_4_7_1</definedName>
    <definedName name="PassaExtenso_21_4_7_1" localSheetId="2">'CRONO-GERAL (2)'!PassaExtenso_21_4_7_1</definedName>
    <definedName name="PassaExtenso_21_4_7_1" localSheetId="1">'MOBILIZAÇÕES (2)'!PassaExtenso_21_4_7_1</definedName>
    <definedName name="PassaExtenso_21_4_7_1">PassaExtenso_21_4_7_1</definedName>
    <definedName name="PassaExtenso_21_4_7_30" localSheetId="4">'CPU-GERAL (2)'!PassaExtenso_21_4_7_30</definedName>
    <definedName name="PassaExtenso_21_4_7_30" localSheetId="2">'CRONO-GERAL (2)'!PassaExtenso_21_4_7_30</definedName>
    <definedName name="PassaExtenso_21_4_7_30" localSheetId="1">'MOBILIZAÇÕES (2)'!PassaExtenso_21_4_7_30</definedName>
    <definedName name="PassaExtenso_21_4_7_30">PassaExtenso_21_4_7_30</definedName>
    <definedName name="PassaExtenso_21_4_8" localSheetId="4">'CPU-GERAL (2)'!PassaExtenso_21_4_8</definedName>
    <definedName name="PassaExtenso_21_4_8" localSheetId="2">'CRONO-GERAL (2)'!PassaExtenso_21_4_8</definedName>
    <definedName name="PassaExtenso_21_4_8" localSheetId="1">'MOBILIZAÇÕES (2)'!PassaExtenso_21_4_8</definedName>
    <definedName name="PassaExtenso_21_4_8">PassaExtenso_21_4_8</definedName>
    <definedName name="PassaExtenso_21_4_8_1" localSheetId="4">'CPU-GERAL (2)'!PassaExtenso_21_4_8_1</definedName>
    <definedName name="PassaExtenso_21_4_8_1" localSheetId="2">'CRONO-GERAL (2)'!PassaExtenso_21_4_8_1</definedName>
    <definedName name="PassaExtenso_21_4_8_1" localSheetId="1">'MOBILIZAÇÕES (2)'!PassaExtenso_21_4_8_1</definedName>
    <definedName name="PassaExtenso_21_4_8_1">PassaExtenso_21_4_8_1</definedName>
    <definedName name="PassaExtenso_21_4_8_30" localSheetId="4">'CPU-GERAL (2)'!PassaExtenso_21_4_8_30</definedName>
    <definedName name="PassaExtenso_21_4_8_30" localSheetId="2">'CRONO-GERAL (2)'!PassaExtenso_21_4_8_30</definedName>
    <definedName name="PassaExtenso_21_4_8_30" localSheetId="1">'MOBILIZAÇÕES (2)'!PassaExtenso_21_4_8_30</definedName>
    <definedName name="PassaExtenso_21_4_8_30">PassaExtenso_21_4_8_30</definedName>
    <definedName name="PassaExtenso_21_4_9" localSheetId="4">'CPU-GERAL (2)'!PassaExtenso_21_4_9</definedName>
    <definedName name="PassaExtenso_21_4_9" localSheetId="2">'CRONO-GERAL (2)'!PassaExtenso_21_4_9</definedName>
    <definedName name="PassaExtenso_21_4_9" localSheetId="1">'MOBILIZAÇÕES (2)'!PassaExtenso_21_4_9</definedName>
    <definedName name="PassaExtenso_21_4_9">PassaExtenso_21_4_9</definedName>
    <definedName name="PassaExtenso_21_4_9_1" localSheetId="4">'CPU-GERAL (2)'!PassaExtenso_21_4_9_1</definedName>
    <definedName name="PassaExtenso_21_4_9_1" localSheetId="2">'CRONO-GERAL (2)'!PassaExtenso_21_4_9_1</definedName>
    <definedName name="PassaExtenso_21_4_9_1" localSheetId="1">'MOBILIZAÇÕES (2)'!PassaExtenso_21_4_9_1</definedName>
    <definedName name="PassaExtenso_21_4_9_1">PassaExtenso_21_4_9_1</definedName>
    <definedName name="PassaExtenso_21_4_9_30" localSheetId="4">'CPU-GERAL (2)'!PassaExtenso_21_4_9_30</definedName>
    <definedName name="PassaExtenso_21_4_9_30" localSheetId="2">'CRONO-GERAL (2)'!PassaExtenso_21_4_9_30</definedName>
    <definedName name="PassaExtenso_21_4_9_30" localSheetId="1">'MOBILIZAÇÕES (2)'!PassaExtenso_21_4_9_30</definedName>
    <definedName name="PassaExtenso_21_4_9_30">PassaExtenso_21_4_9_30</definedName>
    <definedName name="PassaExtenso_21_5" localSheetId="4">'CPU-GERAL (2)'!PassaExtenso_21_5</definedName>
    <definedName name="PassaExtenso_21_5" localSheetId="2">'CRONO-GERAL (2)'!PassaExtenso_21_5</definedName>
    <definedName name="PassaExtenso_21_5" localSheetId="1">'MOBILIZAÇÕES (2)'!PassaExtenso_21_5</definedName>
    <definedName name="PassaExtenso_21_5">PassaExtenso_21_5</definedName>
    <definedName name="PassaExtenso_21_5_1" localSheetId="4">'CPU-GERAL (2)'!PassaExtenso_21_5_1</definedName>
    <definedName name="PassaExtenso_21_5_1" localSheetId="2">'CRONO-GERAL (2)'!PassaExtenso_21_5_1</definedName>
    <definedName name="PassaExtenso_21_5_1" localSheetId="1">'MOBILIZAÇÕES (2)'!PassaExtenso_21_5_1</definedName>
    <definedName name="PassaExtenso_21_5_1">PassaExtenso_21_5_1</definedName>
    <definedName name="PassaExtenso_21_5_30" localSheetId="4">'CPU-GERAL (2)'!PassaExtenso_21_5_30</definedName>
    <definedName name="PassaExtenso_21_5_30" localSheetId="2">'CRONO-GERAL (2)'!PassaExtenso_21_5_30</definedName>
    <definedName name="PassaExtenso_21_5_30" localSheetId="1">'MOBILIZAÇÕES (2)'!PassaExtenso_21_5_30</definedName>
    <definedName name="PassaExtenso_21_5_30">PassaExtenso_21_5_30</definedName>
    <definedName name="PassaExtenso_21_6" localSheetId="4">'CPU-GERAL (2)'!PassaExtenso_21_6</definedName>
    <definedName name="PassaExtenso_21_6" localSheetId="2">'CRONO-GERAL (2)'!PassaExtenso_21_6</definedName>
    <definedName name="PassaExtenso_21_6" localSheetId="1">'MOBILIZAÇÕES (2)'!PassaExtenso_21_6</definedName>
    <definedName name="PassaExtenso_21_6">PassaExtenso_21_6</definedName>
    <definedName name="PassaExtenso_21_6_1" localSheetId="4">'CPU-GERAL (2)'!PassaExtenso_21_6_1</definedName>
    <definedName name="PassaExtenso_21_6_1" localSheetId="2">'CRONO-GERAL (2)'!PassaExtenso_21_6_1</definedName>
    <definedName name="PassaExtenso_21_6_1" localSheetId="1">'MOBILIZAÇÕES (2)'!PassaExtenso_21_6_1</definedName>
    <definedName name="PassaExtenso_21_6_1">PassaExtenso_21_6_1</definedName>
    <definedName name="PassaExtenso_21_6_30" localSheetId="4">'CPU-GERAL (2)'!PassaExtenso_21_6_30</definedName>
    <definedName name="PassaExtenso_21_6_30" localSheetId="2">'CRONO-GERAL (2)'!PassaExtenso_21_6_30</definedName>
    <definedName name="PassaExtenso_21_6_30" localSheetId="1">'MOBILIZAÇÕES (2)'!PassaExtenso_21_6_30</definedName>
    <definedName name="PassaExtenso_21_6_30">PassaExtenso_21_6_30</definedName>
    <definedName name="PassaExtenso_21_7" localSheetId="4">'CPU-GERAL (2)'!PassaExtenso_21_7</definedName>
    <definedName name="PassaExtenso_21_7" localSheetId="2">'CRONO-GERAL (2)'!PassaExtenso_21_7</definedName>
    <definedName name="PassaExtenso_21_7" localSheetId="1">'MOBILIZAÇÕES (2)'!PassaExtenso_21_7</definedName>
    <definedName name="PassaExtenso_21_7">PassaExtenso_21_7</definedName>
    <definedName name="PassaExtenso_21_7_1" localSheetId="4">'CPU-GERAL (2)'!PassaExtenso_21_7_1</definedName>
    <definedName name="PassaExtenso_21_7_1" localSheetId="2">'CRONO-GERAL (2)'!PassaExtenso_21_7_1</definedName>
    <definedName name="PassaExtenso_21_7_1" localSheetId="1">'MOBILIZAÇÕES (2)'!PassaExtenso_21_7_1</definedName>
    <definedName name="PassaExtenso_21_7_1">PassaExtenso_21_7_1</definedName>
    <definedName name="PassaExtenso_21_7_1_1">NA()</definedName>
    <definedName name="PassaExtenso_21_7_1_30" localSheetId="4">'CPU-GERAL (2)'!PassaExtenso_21_7_1_30</definedName>
    <definedName name="PassaExtenso_21_7_1_30" localSheetId="2">'CRONO-GERAL (2)'!PassaExtenso_21_7_1_30</definedName>
    <definedName name="PassaExtenso_21_7_1_30" localSheetId="1">'MOBILIZAÇÕES (2)'!PassaExtenso_21_7_1_30</definedName>
    <definedName name="PassaExtenso_21_7_1_30">PassaExtenso_21_7_1_30</definedName>
    <definedName name="PassaExtenso_21_7_10" localSheetId="4">'CPU-GERAL (2)'!PassaExtenso_21_7_10</definedName>
    <definedName name="PassaExtenso_21_7_10" localSheetId="2">'CRONO-GERAL (2)'!PassaExtenso_21_7_10</definedName>
    <definedName name="PassaExtenso_21_7_10" localSheetId="1">'MOBILIZAÇÕES (2)'!PassaExtenso_21_7_10</definedName>
    <definedName name="PassaExtenso_21_7_10">PassaExtenso_21_7_10</definedName>
    <definedName name="PassaExtenso_21_7_11" localSheetId="4">'CPU-GERAL (2)'!PassaExtenso_21_7_11</definedName>
    <definedName name="PassaExtenso_21_7_11" localSheetId="2">'CRONO-GERAL (2)'!PassaExtenso_21_7_11</definedName>
    <definedName name="PassaExtenso_21_7_11" localSheetId="1">'MOBILIZAÇÕES (2)'!PassaExtenso_21_7_11</definedName>
    <definedName name="PassaExtenso_21_7_11">PassaExtenso_21_7_11</definedName>
    <definedName name="PassaExtenso_21_7_11_30" localSheetId="4">'CPU-GERAL (2)'!PassaExtenso_21_7_11_30</definedName>
    <definedName name="PassaExtenso_21_7_11_30" localSheetId="2">'CRONO-GERAL (2)'!PassaExtenso_21_7_11_30</definedName>
    <definedName name="PassaExtenso_21_7_11_30" localSheetId="1">'MOBILIZAÇÕES (2)'!PassaExtenso_21_7_11_30</definedName>
    <definedName name="PassaExtenso_21_7_11_30">PassaExtenso_21_7_11_30</definedName>
    <definedName name="PassaExtenso_21_7_27" localSheetId="4">'CPU-GERAL (2)'!PassaExtenso_21_7_27</definedName>
    <definedName name="PassaExtenso_21_7_27" localSheetId="2">'CRONO-GERAL (2)'!PassaExtenso_21_7_27</definedName>
    <definedName name="PassaExtenso_21_7_27" localSheetId="1">'MOBILIZAÇÕES (2)'!PassaExtenso_21_7_27</definedName>
    <definedName name="PassaExtenso_21_7_27">PassaExtenso_21_7_27</definedName>
    <definedName name="PassaExtenso_21_7_27_30" localSheetId="4">'CPU-GERAL (2)'!PassaExtenso_21_7_27_30</definedName>
    <definedName name="PassaExtenso_21_7_27_30" localSheetId="2">'CRONO-GERAL (2)'!PassaExtenso_21_7_27_30</definedName>
    <definedName name="PassaExtenso_21_7_27_30" localSheetId="1">'MOBILIZAÇÕES (2)'!PassaExtenso_21_7_27_30</definedName>
    <definedName name="PassaExtenso_21_7_27_30">PassaExtenso_21_7_27_30</definedName>
    <definedName name="PassaExtenso_21_7_28" localSheetId="4">'CPU-GERAL (2)'!PassaExtenso_21_7_28</definedName>
    <definedName name="PassaExtenso_21_7_28" localSheetId="2">'CRONO-GERAL (2)'!PassaExtenso_21_7_28</definedName>
    <definedName name="PassaExtenso_21_7_28" localSheetId="1">'MOBILIZAÇÕES (2)'!PassaExtenso_21_7_28</definedName>
    <definedName name="PassaExtenso_21_7_28">PassaExtenso_21_7_28</definedName>
    <definedName name="PassaExtenso_21_7_29" localSheetId="4">'CPU-GERAL (2)'!PassaExtenso_21_7_29</definedName>
    <definedName name="PassaExtenso_21_7_29" localSheetId="2">'CRONO-GERAL (2)'!PassaExtenso_21_7_29</definedName>
    <definedName name="PassaExtenso_21_7_29" localSheetId="1">'MOBILIZAÇÕES (2)'!PassaExtenso_21_7_29</definedName>
    <definedName name="PassaExtenso_21_7_29">PassaExtenso_21_7_29</definedName>
    <definedName name="PassaExtenso_21_7_30" localSheetId="4">'CPU-GERAL (2)'!PassaExtenso_21_7_30</definedName>
    <definedName name="PassaExtenso_21_7_30" localSheetId="2">'CRONO-GERAL (2)'!PassaExtenso_21_7_30</definedName>
    <definedName name="PassaExtenso_21_7_30" localSheetId="1">'MOBILIZAÇÕES (2)'!PassaExtenso_21_7_30</definedName>
    <definedName name="PassaExtenso_21_7_30">PassaExtenso_21_7_30</definedName>
    <definedName name="PassaExtenso_21_7_8" localSheetId="4">'CPU-GERAL (2)'!PassaExtenso_21_7_8</definedName>
    <definedName name="PassaExtenso_21_7_8" localSheetId="2">'CRONO-GERAL (2)'!PassaExtenso_21_7_8</definedName>
    <definedName name="PassaExtenso_21_7_8" localSheetId="1">'MOBILIZAÇÕES (2)'!PassaExtenso_21_7_8</definedName>
    <definedName name="PassaExtenso_21_7_8">PassaExtenso_21_7_8</definedName>
    <definedName name="PassaExtenso_21_7_8_1" localSheetId="4">'CPU-GERAL (2)'!PassaExtenso_21_7_8_1</definedName>
    <definedName name="PassaExtenso_21_7_8_1" localSheetId="2">'CRONO-GERAL (2)'!PassaExtenso_21_7_8_1</definedName>
    <definedName name="PassaExtenso_21_7_8_1" localSheetId="1">'MOBILIZAÇÕES (2)'!PassaExtenso_21_7_8_1</definedName>
    <definedName name="PassaExtenso_21_7_8_1">PassaExtenso_21_7_8_1</definedName>
    <definedName name="PassaExtenso_21_7_8_30" localSheetId="4">'CPU-GERAL (2)'!PassaExtenso_21_7_8_30</definedName>
    <definedName name="PassaExtenso_21_7_8_30" localSheetId="2">'CRONO-GERAL (2)'!PassaExtenso_21_7_8_30</definedName>
    <definedName name="PassaExtenso_21_7_8_30" localSheetId="1">'MOBILIZAÇÕES (2)'!PassaExtenso_21_7_8_30</definedName>
    <definedName name="PassaExtenso_21_7_8_30">PassaExtenso_21_7_8_30</definedName>
    <definedName name="PassaExtenso_21_7_9" localSheetId="4">'CPU-GERAL (2)'!PassaExtenso_21_7_9</definedName>
    <definedName name="PassaExtenso_21_7_9" localSheetId="2">'CRONO-GERAL (2)'!PassaExtenso_21_7_9</definedName>
    <definedName name="PassaExtenso_21_7_9" localSheetId="1">'MOBILIZAÇÕES (2)'!PassaExtenso_21_7_9</definedName>
    <definedName name="PassaExtenso_21_7_9">PassaExtenso_21_7_9</definedName>
    <definedName name="PassaExtenso_21_7_9_30" localSheetId="4">'CPU-GERAL (2)'!PassaExtenso_21_7_9_30</definedName>
    <definedName name="PassaExtenso_21_7_9_30" localSheetId="2">'CRONO-GERAL (2)'!PassaExtenso_21_7_9_30</definedName>
    <definedName name="PassaExtenso_21_7_9_30" localSheetId="1">'MOBILIZAÇÕES (2)'!PassaExtenso_21_7_9_30</definedName>
    <definedName name="PassaExtenso_21_7_9_30">PassaExtenso_21_7_9_30</definedName>
    <definedName name="PassaExtenso_21_8" localSheetId="4">'CPU-GERAL (2)'!PassaExtenso_21_8</definedName>
    <definedName name="PassaExtenso_21_8" localSheetId="2">'CRONO-GERAL (2)'!PassaExtenso_21_8</definedName>
    <definedName name="PassaExtenso_21_8" localSheetId="1">'MOBILIZAÇÕES (2)'!PassaExtenso_21_8</definedName>
    <definedName name="PassaExtenso_21_8">PassaExtenso_21_8</definedName>
    <definedName name="PassaExtenso_21_8_1" localSheetId="4">'CPU-GERAL (2)'!PassaExtenso_21_8_1</definedName>
    <definedName name="PassaExtenso_21_8_1" localSheetId="2">'CRONO-GERAL (2)'!PassaExtenso_21_8_1</definedName>
    <definedName name="PassaExtenso_21_8_1" localSheetId="1">'MOBILIZAÇÕES (2)'!PassaExtenso_21_8_1</definedName>
    <definedName name="PassaExtenso_21_8_1">PassaExtenso_21_8_1</definedName>
    <definedName name="PassaExtenso_21_8_30" localSheetId="4">'CPU-GERAL (2)'!PassaExtenso_21_8_30</definedName>
    <definedName name="PassaExtenso_21_8_30" localSheetId="2">'CRONO-GERAL (2)'!PassaExtenso_21_8_30</definedName>
    <definedName name="PassaExtenso_21_8_30" localSheetId="1">'MOBILIZAÇÕES (2)'!PassaExtenso_21_8_30</definedName>
    <definedName name="PassaExtenso_21_8_30">PassaExtenso_21_8_30</definedName>
    <definedName name="PassaExtenso_21_9" localSheetId="4">'CPU-GERAL (2)'!PassaExtenso_21_9</definedName>
    <definedName name="PassaExtenso_21_9" localSheetId="2">'CRONO-GERAL (2)'!PassaExtenso_21_9</definedName>
    <definedName name="PassaExtenso_21_9" localSheetId="1">'MOBILIZAÇÕES (2)'!PassaExtenso_21_9</definedName>
    <definedName name="PassaExtenso_21_9">PassaExtenso_21_9</definedName>
    <definedName name="PassaExtenso_21_9_1" localSheetId="4">'CPU-GERAL (2)'!PassaExtenso_21_9_1</definedName>
    <definedName name="PassaExtenso_21_9_1" localSheetId="2">'CRONO-GERAL (2)'!PassaExtenso_21_9_1</definedName>
    <definedName name="PassaExtenso_21_9_1" localSheetId="1">'MOBILIZAÇÕES (2)'!PassaExtenso_21_9_1</definedName>
    <definedName name="PassaExtenso_21_9_1">PassaExtenso_21_9_1</definedName>
    <definedName name="PassaExtenso_21_9_30" localSheetId="4">'CPU-GERAL (2)'!PassaExtenso_21_9_30</definedName>
    <definedName name="PassaExtenso_21_9_30" localSheetId="2">'CRONO-GERAL (2)'!PassaExtenso_21_9_30</definedName>
    <definedName name="PassaExtenso_21_9_30" localSheetId="1">'MOBILIZAÇÕES (2)'!PassaExtenso_21_9_30</definedName>
    <definedName name="PassaExtenso_21_9_30">PassaExtenso_21_9_30</definedName>
    <definedName name="PassaExtenso_25" localSheetId="4">'CPU-GERAL (2)'!PassaExtenso_25</definedName>
    <definedName name="PassaExtenso_25" localSheetId="2">'CRONO-GERAL (2)'!PassaExtenso_25</definedName>
    <definedName name="PassaExtenso_25" localSheetId="1">'MOBILIZAÇÕES (2)'!PassaExtenso_25</definedName>
    <definedName name="PassaExtenso_25">PassaExtenso_25</definedName>
    <definedName name="PassaExtenso_25_10" localSheetId="4">'CPU-GERAL (2)'!PassaExtenso_25_10</definedName>
    <definedName name="PassaExtenso_25_10" localSheetId="2">'CRONO-GERAL (2)'!PassaExtenso_25_10</definedName>
    <definedName name="PassaExtenso_25_10" localSheetId="1">'MOBILIZAÇÕES (2)'!PassaExtenso_25_10</definedName>
    <definedName name="PassaExtenso_25_10">PassaExtenso_25_10</definedName>
    <definedName name="PassaExtenso_25_10_1" localSheetId="4">'CPU-GERAL (2)'!PassaExtenso_25_10_1</definedName>
    <definedName name="PassaExtenso_25_10_1" localSheetId="2">'CRONO-GERAL (2)'!PassaExtenso_25_10_1</definedName>
    <definedName name="PassaExtenso_25_10_1" localSheetId="1">'MOBILIZAÇÕES (2)'!PassaExtenso_25_10_1</definedName>
    <definedName name="PassaExtenso_25_10_1">PassaExtenso_25_10_1</definedName>
    <definedName name="PassaExtenso_25_10_30" localSheetId="4">'CPU-GERAL (2)'!PassaExtenso_25_10_30</definedName>
    <definedName name="PassaExtenso_25_10_30" localSheetId="2">'CRONO-GERAL (2)'!PassaExtenso_25_10_30</definedName>
    <definedName name="PassaExtenso_25_10_30" localSheetId="1">'MOBILIZAÇÕES (2)'!PassaExtenso_25_10_30</definedName>
    <definedName name="PassaExtenso_25_10_30">PassaExtenso_25_10_30</definedName>
    <definedName name="PassaExtenso_25_11" localSheetId="4">'CPU-GERAL (2)'!PassaExtenso_25_11</definedName>
    <definedName name="PassaExtenso_25_11" localSheetId="2">'CRONO-GERAL (2)'!PassaExtenso_25_11</definedName>
    <definedName name="PassaExtenso_25_11" localSheetId="1">'MOBILIZAÇÕES (2)'!PassaExtenso_25_11</definedName>
    <definedName name="PassaExtenso_25_11">PassaExtenso_25_11</definedName>
    <definedName name="PassaExtenso_25_11_1" localSheetId="4">'CPU-GERAL (2)'!PassaExtenso_25_11_1</definedName>
    <definedName name="PassaExtenso_25_11_1" localSheetId="2">'CRONO-GERAL (2)'!PassaExtenso_25_11_1</definedName>
    <definedName name="PassaExtenso_25_11_1" localSheetId="1">'MOBILIZAÇÕES (2)'!PassaExtenso_25_11_1</definedName>
    <definedName name="PassaExtenso_25_11_1">PassaExtenso_25_11_1</definedName>
    <definedName name="PassaExtenso_25_11_1_1">NA()</definedName>
    <definedName name="PassaExtenso_25_11_1_30" localSheetId="4">'CPU-GERAL (2)'!PassaExtenso_25_11_1_30</definedName>
    <definedName name="PassaExtenso_25_11_1_30" localSheetId="2">'CRONO-GERAL (2)'!PassaExtenso_25_11_1_30</definedName>
    <definedName name="PassaExtenso_25_11_1_30" localSheetId="1">'MOBILIZAÇÕES (2)'!PassaExtenso_25_11_1_30</definedName>
    <definedName name="PassaExtenso_25_11_1_30">PassaExtenso_25_11_1_30</definedName>
    <definedName name="PassaExtenso_25_11_10" localSheetId="4">'CPU-GERAL (2)'!PassaExtenso_25_11_10</definedName>
    <definedName name="PassaExtenso_25_11_10" localSheetId="2">'CRONO-GERAL (2)'!PassaExtenso_25_11_10</definedName>
    <definedName name="PassaExtenso_25_11_10" localSheetId="1">'MOBILIZAÇÕES (2)'!PassaExtenso_25_11_10</definedName>
    <definedName name="PassaExtenso_25_11_10">PassaExtenso_25_11_10</definedName>
    <definedName name="PassaExtenso_25_11_11" localSheetId="4">'CPU-GERAL (2)'!PassaExtenso_25_11_11</definedName>
    <definedName name="PassaExtenso_25_11_11" localSheetId="2">'CRONO-GERAL (2)'!PassaExtenso_25_11_11</definedName>
    <definedName name="PassaExtenso_25_11_11" localSheetId="1">'MOBILIZAÇÕES (2)'!PassaExtenso_25_11_11</definedName>
    <definedName name="PassaExtenso_25_11_11">PassaExtenso_25_11_11</definedName>
    <definedName name="PassaExtenso_25_11_11_30" localSheetId="4">'CPU-GERAL (2)'!PassaExtenso_25_11_11_30</definedName>
    <definedName name="PassaExtenso_25_11_11_30" localSheetId="2">'CRONO-GERAL (2)'!PassaExtenso_25_11_11_30</definedName>
    <definedName name="PassaExtenso_25_11_11_30" localSheetId="1">'MOBILIZAÇÕES (2)'!PassaExtenso_25_11_11_30</definedName>
    <definedName name="PassaExtenso_25_11_11_30">PassaExtenso_25_11_11_30</definedName>
    <definedName name="PassaExtenso_25_11_27" localSheetId="4">'CPU-GERAL (2)'!PassaExtenso_25_11_27</definedName>
    <definedName name="PassaExtenso_25_11_27" localSheetId="2">'CRONO-GERAL (2)'!PassaExtenso_25_11_27</definedName>
    <definedName name="PassaExtenso_25_11_27" localSheetId="1">'MOBILIZAÇÕES (2)'!PassaExtenso_25_11_27</definedName>
    <definedName name="PassaExtenso_25_11_27">PassaExtenso_25_11_27</definedName>
    <definedName name="PassaExtenso_25_11_27_30" localSheetId="4">'CPU-GERAL (2)'!PassaExtenso_25_11_27_30</definedName>
    <definedName name="PassaExtenso_25_11_27_30" localSheetId="2">'CRONO-GERAL (2)'!PassaExtenso_25_11_27_30</definedName>
    <definedName name="PassaExtenso_25_11_27_30" localSheetId="1">'MOBILIZAÇÕES (2)'!PassaExtenso_25_11_27_30</definedName>
    <definedName name="PassaExtenso_25_11_27_30">PassaExtenso_25_11_27_30</definedName>
    <definedName name="PassaExtenso_25_11_28" localSheetId="4">'CPU-GERAL (2)'!PassaExtenso_25_11_28</definedName>
    <definedName name="PassaExtenso_25_11_28" localSheetId="2">'CRONO-GERAL (2)'!PassaExtenso_25_11_28</definedName>
    <definedName name="PassaExtenso_25_11_28" localSheetId="1">'MOBILIZAÇÕES (2)'!PassaExtenso_25_11_28</definedName>
    <definedName name="PassaExtenso_25_11_28">PassaExtenso_25_11_28</definedName>
    <definedName name="PassaExtenso_25_11_29" localSheetId="4">'CPU-GERAL (2)'!PassaExtenso_25_11_29</definedName>
    <definedName name="PassaExtenso_25_11_29" localSheetId="2">'CRONO-GERAL (2)'!PassaExtenso_25_11_29</definedName>
    <definedName name="PassaExtenso_25_11_29" localSheetId="1">'MOBILIZAÇÕES (2)'!PassaExtenso_25_11_29</definedName>
    <definedName name="PassaExtenso_25_11_29">PassaExtenso_25_11_29</definedName>
    <definedName name="PassaExtenso_25_11_30" localSheetId="4">'CPU-GERAL (2)'!PassaExtenso_25_11_30</definedName>
    <definedName name="PassaExtenso_25_11_30" localSheetId="2">'CRONO-GERAL (2)'!PassaExtenso_25_11_30</definedName>
    <definedName name="PassaExtenso_25_11_30" localSheetId="1">'MOBILIZAÇÕES (2)'!PassaExtenso_25_11_30</definedName>
    <definedName name="PassaExtenso_25_11_30">PassaExtenso_25_11_30</definedName>
    <definedName name="PassaExtenso_25_11_8" localSheetId="4">'CPU-GERAL (2)'!PassaExtenso_25_11_8</definedName>
    <definedName name="PassaExtenso_25_11_8" localSheetId="2">'CRONO-GERAL (2)'!PassaExtenso_25_11_8</definedName>
    <definedName name="PassaExtenso_25_11_8" localSheetId="1">'MOBILIZAÇÕES (2)'!PassaExtenso_25_11_8</definedName>
    <definedName name="PassaExtenso_25_11_8">PassaExtenso_25_11_8</definedName>
    <definedName name="PassaExtenso_25_11_8_1" localSheetId="4">'CPU-GERAL (2)'!PassaExtenso_25_11_8_1</definedName>
    <definedName name="PassaExtenso_25_11_8_1" localSheetId="2">'CRONO-GERAL (2)'!PassaExtenso_25_11_8_1</definedName>
    <definedName name="PassaExtenso_25_11_8_1" localSheetId="1">'MOBILIZAÇÕES (2)'!PassaExtenso_25_11_8_1</definedName>
    <definedName name="PassaExtenso_25_11_8_1">PassaExtenso_25_11_8_1</definedName>
    <definedName name="PassaExtenso_25_11_8_30" localSheetId="4">'CPU-GERAL (2)'!PassaExtenso_25_11_8_30</definedName>
    <definedName name="PassaExtenso_25_11_8_30" localSheetId="2">'CRONO-GERAL (2)'!PassaExtenso_25_11_8_30</definedName>
    <definedName name="PassaExtenso_25_11_8_30" localSheetId="1">'MOBILIZAÇÕES (2)'!PassaExtenso_25_11_8_30</definedName>
    <definedName name="PassaExtenso_25_11_8_30">PassaExtenso_25_11_8_30</definedName>
    <definedName name="PassaExtenso_25_11_9" localSheetId="4">'CPU-GERAL (2)'!PassaExtenso_25_11_9</definedName>
    <definedName name="PassaExtenso_25_11_9" localSheetId="2">'CRONO-GERAL (2)'!PassaExtenso_25_11_9</definedName>
    <definedName name="PassaExtenso_25_11_9" localSheetId="1">'MOBILIZAÇÕES (2)'!PassaExtenso_25_11_9</definedName>
    <definedName name="PassaExtenso_25_11_9">PassaExtenso_25_11_9</definedName>
    <definedName name="PassaExtenso_25_11_9_30" localSheetId="4">'CPU-GERAL (2)'!PassaExtenso_25_11_9_30</definedName>
    <definedName name="PassaExtenso_25_11_9_30" localSheetId="2">'CRONO-GERAL (2)'!PassaExtenso_25_11_9_30</definedName>
    <definedName name="PassaExtenso_25_11_9_30" localSheetId="1">'MOBILIZAÇÕES (2)'!PassaExtenso_25_11_9_30</definedName>
    <definedName name="PassaExtenso_25_11_9_30">PassaExtenso_25_11_9_30</definedName>
    <definedName name="PassaExtenso_25_12" localSheetId="4">'CPU-GERAL (2)'!PassaExtenso_25_12</definedName>
    <definedName name="PassaExtenso_25_12" localSheetId="2">'CRONO-GERAL (2)'!PassaExtenso_25_12</definedName>
    <definedName name="PassaExtenso_25_12" localSheetId="1">'MOBILIZAÇÕES (2)'!PassaExtenso_25_12</definedName>
    <definedName name="PassaExtenso_25_12">PassaExtenso_25_12</definedName>
    <definedName name="PassaExtenso_25_12_30" localSheetId="4">'CPU-GERAL (2)'!PassaExtenso_25_12_30</definedName>
    <definedName name="PassaExtenso_25_12_30" localSheetId="2">'CRONO-GERAL (2)'!PassaExtenso_25_12_30</definedName>
    <definedName name="PassaExtenso_25_12_30" localSheetId="1">'MOBILIZAÇÕES (2)'!PassaExtenso_25_12_30</definedName>
    <definedName name="PassaExtenso_25_12_30">PassaExtenso_25_12_30</definedName>
    <definedName name="PassaExtenso_25_13" localSheetId="4">'CPU-GERAL (2)'!PassaExtenso_25_13</definedName>
    <definedName name="PassaExtenso_25_13" localSheetId="2">'CRONO-GERAL (2)'!PassaExtenso_25_13</definedName>
    <definedName name="PassaExtenso_25_13" localSheetId="1">'MOBILIZAÇÕES (2)'!PassaExtenso_25_13</definedName>
    <definedName name="PassaExtenso_25_13">PassaExtenso_25_13</definedName>
    <definedName name="PassaExtenso_25_13_10" localSheetId="4">'CPU-GERAL (2)'!PassaExtenso_25_13_10</definedName>
    <definedName name="PassaExtenso_25_13_10" localSheetId="2">'CRONO-GERAL (2)'!PassaExtenso_25_13_10</definedName>
    <definedName name="PassaExtenso_25_13_10" localSheetId="1">'MOBILIZAÇÕES (2)'!PassaExtenso_25_13_10</definedName>
    <definedName name="PassaExtenso_25_13_10">PassaExtenso_25_13_10</definedName>
    <definedName name="PassaExtenso_25_13_10_1" localSheetId="4">'CPU-GERAL (2)'!PassaExtenso_25_13_10_1</definedName>
    <definedName name="PassaExtenso_25_13_10_1" localSheetId="2">'CRONO-GERAL (2)'!PassaExtenso_25_13_10_1</definedName>
    <definedName name="PassaExtenso_25_13_10_1" localSheetId="1">'MOBILIZAÇÕES (2)'!PassaExtenso_25_13_10_1</definedName>
    <definedName name="PassaExtenso_25_13_10_1">PassaExtenso_25_13_10_1</definedName>
    <definedName name="PassaExtenso_25_13_10_30" localSheetId="4">'CPU-GERAL (2)'!PassaExtenso_25_13_10_30</definedName>
    <definedName name="PassaExtenso_25_13_10_30" localSheetId="2">'CRONO-GERAL (2)'!PassaExtenso_25_13_10_30</definedName>
    <definedName name="PassaExtenso_25_13_10_30" localSheetId="1">'MOBILIZAÇÕES (2)'!PassaExtenso_25_13_10_30</definedName>
    <definedName name="PassaExtenso_25_13_10_30">PassaExtenso_25_13_10_30</definedName>
    <definedName name="PassaExtenso_25_13_11" localSheetId="4">'CPU-GERAL (2)'!PassaExtenso_25_13_11</definedName>
    <definedName name="PassaExtenso_25_13_11" localSheetId="2">'CRONO-GERAL (2)'!PassaExtenso_25_13_11</definedName>
    <definedName name="PassaExtenso_25_13_11" localSheetId="1">'MOBILIZAÇÕES (2)'!PassaExtenso_25_13_11</definedName>
    <definedName name="PassaExtenso_25_13_11">PassaExtenso_25_13_11</definedName>
    <definedName name="PassaExtenso_25_13_11_1" localSheetId="4">'CPU-GERAL (2)'!PassaExtenso_25_13_11_1</definedName>
    <definedName name="PassaExtenso_25_13_11_1" localSheetId="2">'CRONO-GERAL (2)'!PassaExtenso_25_13_11_1</definedName>
    <definedName name="PassaExtenso_25_13_11_1" localSheetId="1">'MOBILIZAÇÕES (2)'!PassaExtenso_25_13_11_1</definedName>
    <definedName name="PassaExtenso_25_13_11_1">PassaExtenso_25_13_11_1</definedName>
    <definedName name="PassaExtenso_25_13_11_30" localSheetId="4">'CPU-GERAL (2)'!PassaExtenso_25_13_11_30</definedName>
    <definedName name="PassaExtenso_25_13_11_30" localSheetId="2">'CRONO-GERAL (2)'!PassaExtenso_25_13_11_30</definedName>
    <definedName name="PassaExtenso_25_13_11_30" localSheetId="1">'MOBILIZAÇÕES (2)'!PassaExtenso_25_13_11_30</definedName>
    <definedName name="PassaExtenso_25_13_11_30">PassaExtenso_25_13_11_30</definedName>
    <definedName name="PassaExtenso_25_13_12" localSheetId="4">'CPU-GERAL (2)'!PassaExtenso_25_13_12</definedName>
    <definedName name="PassaExtenso_25_13_12" localSheetId="2">'CRONO-GERAL (2)'!PassaExtenso_25_13_12</definedName>
    <definedName name="PassaExtenso_25_13_12" localSheetId="1">'MOBILIZAÇÕES (2)'!PassaExtenso_25_13_12</definedName>
    <definedName name="PassaExtenso_25_13_12">PassaExtenso_25_13_12</definedName>
    <definedName name="PassaExtenso_25_13_12_30" localSheetId="4">'CPU-GERAL (2)'!PassaExtenso_25_13_12_30</definedName>
    <definedName name="PassaExtenso_25_13_12_30" localSheetId="2">'CRONO-GERAL (2)'!PassaExtenso_25_13_12_30</definedName>
    <definedName name="PassaExtenso_25_13_12_30" localSheetId="1">'MOBILIZAÇÕES (2)'!PassaExtenso_25_13_12_30</definedName>
    <definedName name="PassaExtenso_25_13_12_30">PassaExtenso_25_13_12_30</definedName>
    <definedName name="PassaExtenso_25_13_27" localSheetId="4">'CPU-GERAL (2)'!PassaExtenso_25_13_27</definedName>
    <definedName name="PassaExtenso_25_13_27" localSheetId="2">'CRONO-GERAL (2)'!PassaExtenso_25_13_27</definedName>
    <definedName name="PassaExtenso_25_13_27" localSheetId="1">'MOBILIZAÇÕES (2)'!PassaExtenso_25_13_27</definedName>
    <definedName name="PassaExtenso_25_13_27">PassaExtenso_25_13_27</definedName>
    <definedName name="PassaExtenso_25_13_27_30" localSheetId="4">'CPU-GERAL (2)'!PassaExtenso_25_13_27_30</definedName>
    <definedName name="PassaExtenso_25_13_27_30" localSheetId="2">'CRONO-GERAL (2)'!PassaExtenso_25_13_27_30</definedName>
    <definedName name="PassaExtenso_25_13_27_30" localSheetId="1">'MOBILIZAÇÕES (2)'!PassaExtenso_25_13_27_30</definedName>
    <definedName name="PassaExtenso_25_13_27_30">PassaExtenso_25_13_27_30</definedName>
    <definedName name="PassaExtenso_25_13_28" localSheetId="4">'CPU-GERAL (2)'!PassaExtenso_25_13_28</definedName>
    <definedName name="PassaExtenso_25_13_28" localSheetId="2">'CRONO-GERAL (2)'!PassaExtenso_25_13_28</definedName>
    <definedName name="PassaExtenso_25_13_28" localSheetId="1">'MOBILIZAÇÕES (2)'!PassaExtenso_25_13_28</definedName>
    <definedName name="PassaExtenso_25_13_28">PassaExtenso_25_13_28</definedName>
    <definedName name="PassaExtenso_25_13_29" localSheetId="4">'CPU-GERAL (2)'!PassaExtenso_25_13_29</definedName>
    <definedName name="PassaExtenso_25_13_29" localSheetId="2">'CRONO-GERAL (2)'!PassaExtenso_25_13_29</definedName>
    <definedName name="PassaExtenso_25_13_29" localSheetId="1">'MOBILIZAÇÕES (2)'!PassaExtenso_25_13_29</definedName>
    <definedName name="PassaExtenso_25_13_29">PassaExtenso_25_13_29</definedName>
    <definedName name="PassaExtenso_25_13_3" localSheetId="4">'CPU-GERAL (2)'!PassaExtenso_25_13_3</definedName>
    <definedName name="PassaExtenso_25_13_3" localSheetId="2">'CRONO-GERAL (2)'!PassaExtenso_25_13_3</definedName>
    <definedName name="PassaExtenso_25_13_3" localSheetId="1">'MOBILIZAÇÕES (2)'!PassaExtenso_25_13_3</definedName>
    <definedName name="PassaExtenso_25_13_3">PassaExtenso_25_13_3</definedName>
    <definedName name="PassaExtenso_25_13_3_1" localSheetId="4">'CPU-GERAL (2)'!PassaExtenso_25_13_3_1</definedName>
    <definedName name="PassaExtenso_25_13_3_1" localSheetId="2">'CRONO-GERAL (2)'!PassaExtenso_25_13_3_1</definedName>
    <definedName name="PassaExtenso_25_13_3_1" localSheetId="1">'MOBILIZAÇÕES (2)'!PassaExtenso_25_13_3_1</definedName>
    <definedName name="PassaExtenso_25_13_3_1">PassaExtenso_25_13_3_1</definedName>
    <definedName name="PassaExtenso_25_13_3_30" localSheetId="4">'CPU-GERAL (2)'!PassaExtenso_25_13_3_30</definedName>
    <definedName name="PassaExtenso_25_13_3_30" localSheetId="2">'CRONO-GERAL (2)'!PassaExtenso_25_13_3_30</definedName>
    <definedName name="PassaExtenso_25_13_3_30" localSheetId="1">'MOBILIZAÇÕES (2)'!PassaExtenso_25_13_3_30</definedName>
    <definedName name="PassaExtenso_25_13_3_30">PassaExtenso_25_13_3_30</definedName>
    <definedName name="PassaExtenso_25_13_30" localSheetId="4">'CPU-GERAL (2)'!PassaExtenso_25_13_30</definedName>
    <definedName name="PassaExtenso_25_13_30" localSheetId="2">'CRONO-GERAL (2)'!PassaExtenso_25_13_30</definedName>
    <definedName name="PassaExtenso_25_13_30" localSheetId="1">'MOBILIZAÇÕES (2)'!PassaExtenso_25_13_30</definedName>
    <definedName name="PassaExtenso_25_13_30">PassaExtenso_25_13_30</definedName>
    <definedName name="PassaExtenso_25_13_4" localSheetId="4">'CPU-GERAL (2)'!PassaExtenso_25_13_4</definedName>
    <definedName name="PassaExtenso_25_13_4" localSheetId="2">'CRONO-GERAL (2)'!PassaExtenso_25_13_4</definedName>
    <definedName name="PassaExtenso_25_13_4" localSheetId="1">'MOBILIZAÇÕES (2)'!PassaExtenso_25_13_4</definedName>
    <definedName name="PassaExtenso_25_13_4">PassaExtenso_25_13_4</definedName>
    <definedName name="PassaExtenso_25_13_4_1" localSheetId="4">'CPU-GERAL (2)'!PassaExtenso_25_13_4_1</definedName>
    <definedName name="PassaExtenso_25_13_4_1" localSheetId="2">'CRONO-GERAL (2)'!PassaExtenso_25_13_4_1</definedName>
    <definedName name="PassaExtenso_25_13_4_1" localSheetId="1">'MOBILIZAÇÕES (2)'!PassaExtenso_25_13_4_1</definedName>
    <definedName name="PassaExtenso_25_13_4_1">PassaExtenso_25_13_4_1</definedName>
    <definedName name="PassaExtenso_25_13_4_30" localSheetId="4">'CPU-GERAL (2)'!PassaExtenso_25_13_4_30</definedName>
    <definedName name="PassaExtenso_25_13_4_30" localSheetId="2">'CRONO-GERAL (2)'!PassaExtenso_25_13_4_30</definedName>
    <definedName name="PassaExtenso_25_13_4_30" localSheetId="1">'MOBILIZAÇÕES (2)'!PassaExtenso_25_13_4_30</definedName>
    <definedName name="PassaExtenso_25_13_4_30">PassaExtenso_25_13_4_30</definedName>
    <definedName name="PassaExtenso_25_13_5" localSheetId="4">'CPU-GERAL (2)'!PassaExtenso_25_13_5</definedName>
    <definedName name="PassaExtenso_25_13_5" localSheetId="2">'CRONO-GERAL (2)'!PassaExtenso_25_13_5</definedName>
    <definedName name="PassaExtenso_25_13_5" localSheetId="1">'MOBILIZAÇÕES (2)'!PassaExtenso_25_13_5</definedName>
    <definedName name="PassaExtenso_25_13_5">PassaExtenso_25_13_5</definedName>
    <definedName name="PassaExtenso_25_13_5_1" localSheetId="4">'CPU-GERAL (2)'!PassaExtenso_25_13_5_1</definedName>
    <definedName name="PassaExtenso_25_13_5_1" localSheetId="2">'CRONO-GERAL (2)'!PassaExtenso_25_13_5_1</definedName>
    <definedName name="PassaExtenso_25_13_5_1" localSheetId="1">'MOBILIZAÇÕES (2)'!PassaExtenso_25_13_5_1</definedName>
    <definedName name="PassaExtenso_25_13_5_1">PassaExtenso_25_13_5_1</definedName>
    <definedName name="PassaExtenso_25_13_5_30" localSheetId="4">'CPU-GERAL (2)'!PassaExtenso_25_13_5_30</definedName>
    <definedName name="PassaExtenso_25_13_5_30" localSheetId="2">'CRONO-GERAL (2)'!PassaExtenso_25_13_5_30</definedName>
    <definedName name="PassaExtenso_25_13_5_30" localSheetId="1">'MOBILIZAÇÕES (2)'!PassaExtenso_25_13_5_30</definedName>
    <definedName name="PassaExtenso_25_13_5_30">PassaExtenso_25_13_5_30</definedName>
    <definedName name="PassaExtenso_25_13_6" localSheetId="4">'CPU-GERAL (2)'!PassaExtenso_25_13_6</definedName>
    <definedName name="PassaExtenso_25_13_6" localSheetId="2">'CRONO-GERAL (2)'!PassaExtenso_25_13_6</definedName>
    <definedName name="PassaExtenso_25_13_6" localSheetId="1">'MOBILIZAÇÕES (2)'!PassaExtenso_25_13_6</definedName>
    <definedName name="PassaExtenso_25_13_6">PassaExtenso_25_13_6</definedName>
    <definedName name="PassaExtenso_25_13_6_1" localSheetId="4">'CPU-GERAL (2)'!PassaExtenso_25_13_6_1</definedName>
    <definedName name="PassaExtenso_25_13_6_1" localSheetId="2">'CRONO-GERAL (2)'!PassaExtenso_25_13_6_1</definedName>
    <definedName name="PassaExtenso_25_13_6_1" localSheetId="1">'MOBILIZAÇÕES (2)'!PassaExtenso_25_13_6_1</definedName>
    <definedName name="PassaExtenso_25_13_6_1">PassaExtenso_25_13_6_1</definedName>
    <definedName name="PassaExtenso_25_13_6_30" localSheetId="4">'CPU-GERAL (2)'!PassaExtenso_25_13_6_30</definedName>
    <definedName name="PassaExtenso_25_13_6_30" localSheetId="2">'CRONO-GERAL (2)'!PassaExtenso_25_13_6_30</definedName>
    <definedName name="PassaExtenso_25_13_6_30" localSheetId="1">'MOBILIZAÇÕES (2)'!PassaExtenso_25_13_6_30</definedName>
    <definedName name="PassaExtenso_25_13_6_30">PassaExtenso_25_13_6_30</definedName>
    <definedName name="PassaExtenso_25_13_7" localSheetId="4">'CPU-GERAL (2)'!PassaExtenso_25_13_7</definedName>
    <definedName name="PassaExtenso_25_13_7" localSheetId="2">'CRONO-GERAL (2)'!PassaExtenso_25_13_7</definedName>
    <definedName name="PassaExtenso_25_13_7" localSheetId="1">'MOBILIZAÇÕES (2)'!PassaExtenso_25_13_7</definedName>
    <definedName name="PassaExtenso_25_13_7">PassaExtenso_25_13_7</definedName>
    <definedName name="PassaExtenso_25_13_7_1" localSheetId="4">'CPU-GERAL (2)'!PassaExtenso_25_13_7_1</definedName>
    <definedName name="PassaExtenso_25_13_7_1" localSheetId="2">'CRONO-GERAL (2)'!PassaExtenso_25_13_7_1</definedName>
    <definedName name="PassaExtenso_25_13_7_1" localSheetId="1">'MOBILIZAÇÕES (2)'!PassaExtenso_25_13_7_1</definedName>
    <definedName name="PassaExtenso_25_13_7_1">PassaExtenso_25_13_7_1</definedName>
    <definedName name="PassaExtenso_25_13_7_30" localSheetId="4">'CPU-GERAL (2)'!PassaExtenso_25_13_7_30</definedName>
    <definedName name="PassaExtenso_25_13_7_30" localSheetId="2">'CRONO-GERAL (2)'!PassaExtenso_25_13_7_30</definedName>
    <definedName name="PassaExtenso_25_13_7_30" localSheetId="1">'MOBILIZAÇÕES (2)'!PassaExtenso_25_13_7_30</definedName>
    <definedName name="PassaExtenso_25_13_7_30">PassaExtenso_25_13_7_30</definedName>
    <definedName name="PassaExtenso_25_13_8" localSheetId="4">'CPU-GERAL (2)'!PassaExtenso_25_13_8</definedName>
    <definedName name="PassaExtenso_25_13_8" localSheetId="2">'CRONO-GERAL (2)'!PassaExtenso_25_13_8</definedName>
    <definedName name="PassaExtenso_25_13_8" localSheetId="1">'MOBILIZAÇÕES (2)'!PassaExtenso_25_13_8</definedName>
    <definedName name="PassaExtenso_25_13_8">PassaExtenso_25_13_8</definedName>
    <definedName name="PassaExtenso_25_13_8_1" localSheetId="4">'CPU-GERAL (2)'!PassaExtenso_25_13_8_1</definedName>
    <definedName name="PassaExtenso_25_13_8_1" localSheetId="2">'CRONO-GERAL (2)'!PassaExtenso_25_13_8_1</definedName>
    <definedName name="PassaExtenso_25_13_8_1" localSheetId="1">'MOBILIZAÇÕES (2)'!PassaExtenso_25_13_8_1</definedName>
    <definedName name="PassaExtenso_25_13_8_1">PassaExtenso_25_13_8_1</definedName>
    <definedName name="PassaExtenso_25_13_8_30" localSheetId="4">'CPU-GERAL (2)'!PassaExtenso_25_13_8_30</definedName>
    <definedName name="PassaExtenso_25_13_8_30" localSheetId="2">'CRONO-GERAL (2)'!PassaExtenso_25_13_8_30</definedName>
    <definedName name="PassaExtenso_25_13_8_30" localSheetId="1">'MOBILIZAÇÕES (2)'!PassaExtenso_25_13_8_30</definedName>
    <definedName name="PassaExtenso_25_13_8_30">PassaExtenso_25_13_8_30</definedName>
    <definedName name="PassaExtenso_25_13_9" localSheetId="4">'CPU-GERAL (2)'!PassaExtenso_25_13_9</definedName>
    <definedName name="PassaExtenso_25_13_9" localSheetId="2">'CRONO-GERAL (2)'!PassaExtenso_25_13_9</definedName>
    <definedName name="PassaExtenso_25_13_9" localSheetId="1">'MOBILIZAÇÕES (2)'!PassaExtenso_25_13_9</definedName>
    <definedName name="PassaExtenso_25_13_9">PassaExtenso_25_13_9</definedName>
    <definedName name="PassaExtenso_25_13_9_1" localSheetId="4">'CPU-GERAL (2)'!PassaExtenso_25_13_9_1</definedName>
    <definedName name="PassaExtenso_25_13_9_1" localSheetId="2">'CRONO-GERAL (2)'!PassaExtenso_25_13_9_1</definedName>
    <definedName name="PassaExtenso_25_13_9_1" localSheetId="1">'MOBILIZAÇÕES (2)'!PassaExtenso_25_13_9_1</definedName>
    <definedName name="PassaExtenso_25_13_9_1">PassaExtenso_25_13_9_1</definedName>
    <definedName name="PassaExtenso_25_13_9_30" localSheetId="4">'CPU-GERAL (2)'!PassaExtenso_25_13_9_30</definedName>
    <definedName name="PassaExtenso_25_13_9_30" localSheetId="2">'CRONO-GERAL (2)'!PassaExtenso_25_13_9_30</definedName>
    <definedName name="PassaExtenso_25_13_9_30" localSheetId="1">'MOBILIZAÇÕES (2)'!PassaExtenso_25_13_9_30</definedName>
    <definedName name="PassaExtenso_25_13_9_30">PassaExtenso_25_13_9_30</definedName>
    <definedName name="PassaExtenso_25_19" localSheetId="4">'CPU-GERAL (2)'!PassaExtenso_25_19</definedName>
    <definedName name="PassaExtenso_25_19" localSheetId="2">'CRONO-GERAL (2)'!PassaExtenso_25_19</definedName>
    <definedName name="PassaExtenso_25_19" localSheetId="1">'MOBILIZAÇÕES (2)'!PassaExtenso_25_19</definedName>
    <definedName name="PassaExtenso_25_19">PassaExtenso_25_19</definedName>
    <definedName name="PassaExtenso_25_19_10" localSheetId="4">'CPU-GERAL (2)'!PassaExtenso_25_19_10</definedName>
    <definedName name="PassaExtenso_25_19_10" localSheetId="2">'CRONO-GERAL (2)'!PassaExtenso_25_19_10</definedName>
    <definedName name="PassaExtenso_25_19_10" localSheetId="1">'MOBILIZAÇÕES (2)'!PassaExtenso_25_19_10</definedName>
    <definedName name="PassaExtenso_25_19_10">PassaExtenso_25_19_10</definedName>
    <definedName name="PassaExtenso_25_19_11" localSheetId="4">'CPU-GERAL (2)'!PassaExtenso_25_19_11</definedName>
    <definedName name="PassaExtenso_25_19_11" localSheetId="2">'CRONO-GERAL (2)'!PassaExtenso_25_19_11</definedName>
    <definedName name="PassaExtenso_25_19_11" localSheetId="1">'MOBILIZAÇÕES (2)'!PassaExtenso_25_19_11</definedName>
    <definedName name="PassaExtenso_25_19_11">PassaExtenso_25_19_11</definedName>
    <definedName name="PassaExtenso_25_19_11_30" localSheetId="4">'CPU-GERAL (2)'!PassaExtenso_25_19_11_30</definedName>
    <definedName name="PassaExtenso_25_19_11_30" localSheetId="2">'CRONO-GERAL (2)'!PassaExtenso_25_19_11_30</definedName>
    <definedName name="PassaExtenso_25_19_11_30" localSheetId="1">'MOBILIZAÇÕES (2)'!PassaExtenso_25_19_11_30</definedName>
    <definedName name="PassaExtenso_25_19_11_30">PassaExtenso_25_19_11_30</definedName>
    <definedName name="PassaExtenso_25_19_27" localSheetId="4">'CPU-GERAL (2)'!PassaExtenso_25_19_27</definedName>
    <definedName name="PassaExtenso_25_19_27" localSheetId="2">'CRONO-GERAL (2)'!PassaExtenso_25_19_27</definedName>
    <definedName name="PassaExtenso_25_19_27" localSheetId="1">'MOBILIZAÇÕES (2)'!PassaExtenso_25_19_27</definedName>
    <definedName name="PassaExtenso_25_19_27">PassaExtenso_25_19_27</definedName>
    <definedName name="PassaExtenso_25_19_27_30" localSheetId="4">'CPU-GERAL (2)'!PassaExtenso_25_19_27_30</definedName>
    <definedName name="PassaExtenso_25_19_27_30" localSheetId="2">'CRONO-GERAL (2)'!PassaExtenso_25_19_27_30</definedName>
    <definedName name="PassaExtenso_25_19_27_30" localSheetId="1">'MOBILIZAÇÕES (2)'!PassaExtenso_25_19_27_30</definedName>
    <definedName name="PassaExtenso_25_19_27_30">PassaExtenso_25_19_27_30</definedName>
    <definedName name="PassaExtenso_25_19_28" localSheetId="4">'CPU-GERAL (2)'!PassaExtenso_25_19_28</definedName>
    <definedName name="PassaExtenso_25_19_28" localSheetId="2">'CRONO-GERAL (2)'!PassaExtenso_25_19_28</definedName>
    <definedName name="PassaExtenso_25_19_28" localSheetId="1">'MOBILIZAÇÕES (2)'!PassaExtenso_25_19_28</definedName>
    <definedName name="PassaExtenso_25_19_28">PassaExtenso_25_19_28</definedName>
    <definedName name="PassaExtenso_25_19_29" localSheetId="4">'CPU-GERAL (2)'!PassaExtenso_25_19_29</definedName>
    <definedName name="PassaExtenso_25_19_29" localSheetId="2">'CRONO-GERAL (2)'!PassaExtenso_25_19_29</definedName>
    <definedName name="PassaExtenso_25_19_29" localSheetId="1">'MOBILIZAÇÕES (2)'!PassaExtenso_25_19_29</definedName>
    <definedName name="PassaExtenso_25_19_29">PassaExtenso_25_19_29</definedName>
    <definedName name="PassaExtenso_25_19_30" localSheetId="4">'CPU-GERAL (2)'!PassaExtenso_25_19_30</definedName>
    <definedName name="PassaExtenso_25_19_30" localSheetId="2">'CRONO-GERAL (2)'!PassaExtenso_25_19_30</definedName>
    <definedName name="PassaExtenso_25_19_30" localSheetId="1">'MOBILIZAÇÕES (2)'!PassaExtenso_25_19_30</definedName>
    <definedName name="PassaExtenso_25_19_30">PassaExtenso_25_19_30</definedName>
    <definedName name="PassaExtenso_25_19_8" localSheetId="4">'CPU-GERAL (2)'!PassaExtenso_25_19_8</definedName>
    <definedName name="PassaExtenso_25_19_8" localSheetId="2">'CRONO-GERAL (2)'!PassaExtenso_25_19_8</definedName>
    <definedName name="PassaExtenso_25_19_8" localSheetId="1">'MOBILIZAÇÕES (2)'!PassaExtenso_25_19_8</definedName>
    <definedName name="PassaExtenso_25_19_8">PassaExtenso_25_19_8</definedName>
    <definedName name="PassaExtenso_25_19_8_1" localSheetId="4">'CPU-GERAL (2)'!PassaExtenso_25_19_8_1</definedName>
    <definedName name="PassaExtenso_25_19_8_1" localSheetId="2">'CRONO-GERAL (2)'!PassaExtenso_25_19_8_1</definedName>
    <definedName name="PassaExtenso_25_19_8_1" localSheetId="1">'MOBILIZAÇÕES (2)'!PassaExtenso_25_19_8_1</definedName>
    <definedName name="PassaExtenso_25_19_8_1">PassaExtenso_25_19_8_1</definedName>
    <definedName name="PassaExtenso_25_19_8_30" localSheetId="4">'CPU-GERAL (2)'!PassaExtenso_25_19_8_30</definedName>
    <definedName name="PassaExtenso_25_19_8_30" localSheetId="2">'CRONO-GERAL (2)'!PassaExtenso_25_19_8_30</definedName>
    <definedName name="PassaExtenso_25_19_8_30" localSheetId="1">'MOBILIZAÇÕES (2)'!PassaExtenso_25_19_8_30</definedName>
    <definedName name="PassaExtenso_25_19_8_30">PassaExtenso_25_19_8_30</definedName>
    <definedName name="PassaExtenso_25_19_9" localSheetId="4">'CPU-GERAL (2)'!PassaExtenso_25_19_9</definedName>
    <definedName name="PassaExtenso_25_19_9" localSheetId="2">'CRONO-GERAL (2)'!PassaExtenso_25_19_9</definedName>
    <definedName name="PassaExtenso_25_19_9" localSheetId="1">'MOBILIZAÇÕES (2)'!PassaExtenso_25_19_9</definedName>
    <definedName name="PassaExtenso_25_19_9">PassaExtenso_25_19_9</definedName>
    <definedName name="PassaExtenso_25_19_9_30" localSheetId="4">'CPU-GERAL (2)'!PassaExtenso_25_19_9_30</definedName>
    <definedName name="PassaExtenso_25_19_9_30" localSheetId="2">'CRONO-GERAL (2)'!PassaExtenso_25_19_9_30</definedName>
    <definedName name="PassaExtenso_25_19_9_30" localSheetId="1">'MOBILIZAÇÕES (2)'!PassaExtenso_25_19_9_30</definedName>
    <definedName name="PassaExtenso_25_19_9_30">PassaExtenso_25_19_9_30</definedName>
    <definedName name="PassaExtenso_25_2" localSheetId="4">'CPU-GERAL (2)'!PassaExtenso_25_2</definedName>
    <definedName name="PassaExtenso_25_2" localSheetId="2">'CRONO-GERAL (2)'!PassaExtenso_25_2</definedName>
    <definedName name="PassaExtenso_25_2" localSheetId="1">'MOBILIZAÇÕES (2)'!PassaExtenso_25_2</definedName>
    <definedName name="PassaExtenso_25_2">PassaExtenso_25_2</definedName>
    <definedName name="PassaExtenso_25_2_10" localSheetId="4">'CPU-GERAL (2)'!PassaExtenso_25_2_10</definedName>
    <definedName name="PassaExtenso_25_2_10" localSheetId="2">'CRONO-GERAL (2)'!PassaExtenso_25_2_10</definedName>
    <definedName name="PassaExtenso_25_2_10" localSheetId="1">'MOBILIZAÇÕES (2)'!PassaExtenso_25_2_10</definedName>
    <definedName name="PassaExtenso_25_2_10">PassaExtenso_25_2_10</definedName>
    <definedName name="PassaExtenso_25_2_11" localSheetId="4">'CPU-GERAL (2)'!PassaExtenso_25_2_11</definedName>
    <definedName name="PassaExtenso_25_2_11" localSheetId="2">'CRONO-GERAL (2)'!PassaExtenso_25_2_11</definedName>
    <definedName name="PassaExtenso_25_2_11" localSheetId="1">'MOBILIZAÇÕES (2)'!PassaExtenso_25_2_11</definedName>
    <definedName name="PassaExtenso_25_2_11">PassaExtenso_25_2_11</definedName>
    <definedName name="PassaExtenso_25_2_11_30" localSheetId="4">'CPU-GERAL (2)'!PassaExtenso_25_2_11_30</definedName>
    <definedName name="PassaExtenso_25_2_11_30" localSheetId="2">'CRONO-GERAL (2)'!PassaExtenso_25_2_11_30</definedName>
    <definedName name="PassaExtenso_25_2_11_30" localSheetId="1">'MOBILIZAÇÕES (2)'!PassaExtenso_25_2_11_30</definedName>
    <definedName name="PassaExtenso_25_2_11_30">PassaExtenso_25_2_11_30</definedName>
    <definedName name="PassaExtenso_25_2_27" localSheetId="4">'CPU-GERAL (2)'!PassaExtenso_25_2_27</definedName>
    <definedName name="PassaExtenso_25_2_27" localSheetId="2">'CRONO-GERAL (2)'!PassaExtenso_25_2_27</definedName>
    <definedName name="PassaExtenso_25_2_27" localSheetId="1">'MOBILIZAÇÕES (2)'!PassaExtenso_25_2_27</definedName>
    <definedName name="PassaExtenso_25_2_27">PassaExtenso_25_2_27</definedName>
    <definedName name="PassaExtenso_25_2_27_30" localSheetId="4">'CPU-GERAL (2)'!PassaExtenso_25_2_27_30</definedName>
    <definedName name="PassaExtenso_25_2_27_30" localSheetId="2">'CRONO-GERAL (2)'!PassaExtenso_25_2_27_30</definedName>
    <definedName name="PassaExtenso_25_2_27_30" localSheetId="1">'MOBILIZAÇÕES (2)'!PassaExtenso_25_2_27_30</definedName>
    <definedName name="PassaExtenso_25_2_27_30">PassaExtenso_25_2_27_30</definedName>
    <definedName name="PassaExtenso_25_2_28" localSheetId="4">'CPU-GERAL (2)'!PassaExtenso_25_2_28</definedName>
    <definedName name="PassaExtenso_25_2_28" localSheetId="2">'CRONO-GERAL (2)'!PassaExtenso_25_2_28</definedName>
    <definedName name="PassaExtenso_25_2_28" localSheetId="1">'MOBILIZAÇÕES (2)'!PassaExtenso_25_2_28</definedName>
    <definedName name="PassaExtenso_25_2_28">PassaExtenso_25_2_28</definedName>
    <definedName name="PassaExtenso_25_2_29" localSheetId="4">'CPU-GERAL (2)'!PassaExtenso_25_2_29</definedName>
    <definedName name="PassaExtenso_25_2_29" localSheetId="2">'CRONO-GERAL (2)'!PassaExtenso_25_2_29</definedName>
    <definedName name="PassaExtenso_25_2_29" localSheetId="1">'MOBILIZAÇÕES (2)'!PassaExtenso_25_2_29</definedName>
    <definedName name="PassaExtenso_25_2_29">PassaExtenso_25_2_29</definedName>
    <definedName name="PassaExtenso_25_2_30" localSheetId="4">'CPU-GERAL (2)'!PassaExtenso_25_2_30</definedName>
    <definedName name="PassaExtenso_25_2_30" localSheetId="2">'CRONO-GERAL (2)'!PassaExtenso_25_2_30</definedName>
    <definedName name="PassaExtenso_25_2_30" localSheetId="1">'MOBILIZAÇÕES (2)'!PassaExtenso_25_2_30</definedName>
    <definedName name="PassaExtenso_25_2_30">PassaExtenso_25_2_30</definedName>
    <definedName name="PassaExtenso_25_2_8" localSheetId="4">'CPU-GERAL (2)'!PassaExtenso_25_2_8</definedName>
    <definedName name="PassaExtenso_25_2_8" localSheetId="2">'CRONO-GERAL (2)'!PassaExtenso_25_2_8</definedName>
    <definedName name="PassaExtenso_25_2_8" localSheetId="1">'MOBILIZAÇÕES (2)'!PassaExtenso_25_2_8</definedName>
    <definedName name="PassaExtenso_25_2_8">PassaExtenso_25_2_8</definedName>
    <definedName name="PassaExtenso_25_2_8_1" localSheetId="4">'CPU-GERAL (2)'!PassaExtenso_25_2_8_1</definedName>
    <definedName name="PassaExtenso_25_2_8_1" localSheetId="2">'CRONO-GERAL (2)'!PassaExtenso_25_2_8_1</definedName>
    <definedName name="PassaExtenso_25_2_8_1" localSheetId="1">'MOBILIZAÇÕES (2)'!PassaExtenso_25_2_8_1</definedName>
    <definedName name="PassaExtenso_25_2_8_1">PassaExtenso_25_2_8_1</definedName>
    <definedName name="PassaExtenso_25_2_8_30" localSheetId="4">'CPU-GERAL (2)'!PassaExtenso_25_2_8_30</definedName>
    <definedName name="PassaExtenso_25_2_8_30" localSheetId="2">'CRONO-GERAL (2)'!PassaExtenso_25_2_8_30</definedName>
    <definedName name="PassaExtenso_25_2_8_30" localSheetId="1">'MOBILIZAÇÕES (2)'!PassaExtenso_25_2_8_30</definedName>
    <definedName name="PassaExtenso_25_2_8_30">PassaExtenso_25_2_8_30</definedName>
    <definedName name="PassaExtenso_25_2_9" localSheetId="4">'CPU-GERAL (2)'!PassaExtenso_25_2_9</definedName>
    <definedName name="PassaExtenso_25_2_9" localSheetId="2">'CRONO-GERAL (2)'!PassaExtenso_25_2_9</definedName>
    <definedName name="PassaExtenso_25_2_9" localSheetId="1">'MOBILIZAÇÕES (2)'!PassaExtenso_25_2_9</definedName>
    <definedName name="PassaExtenso_25_2_9">PassaExtenso_25_2_9</definedName>
    <definedName name="PassaExtenso_25_2_9_30" localSheetId="4">'CPU-GERAL (2)'!PassaExtenso_25_2_9_30</definedName>
    <definedName name="PassaExtenso_25_2_9_30" localSheetId="2">'CRONO-GERAL (2)'!PassaExtenso_25_2_9_30</definedName>
    <definedName name="PassaExtenso_25_2_9_30" localSheetId="1">'MOBILIZAÇÕES (2)'!PassaExtenso_25_2_9_30</definedName>
    <definedName name="PassaExtenso_25_2_9_30">PassaExtenso_25_2_9_30</definedName>
    <definedName name="PassaExtenso_25_27" localSheetId="4">'CPU-GERAL (2)'!PassaExtenso_25_27</definedName>
    <definedName name="PassaExtenso_25_27" localSheetId="2">'CRONO-GERAL (2)'!PassaExtenso_25_27</definedName>
    <definedName name="PassaExtenso_25_27" localSheetId="1">'MOBILIZAÇÕES (2)'!PassaExtenso_25_27</definedName>
    <definedName name="PassaExtenso_25_27">PassaExtenso_25_27</definedName>
    <definedName name="PassaExtenso_25_27_30" localSheetId="4">'CPU-GERAL (2)'!PassaExtenso_25_27_30</definedName>
    <definedName name="PassaExtenso_25_27_30" localSheetId="2">'CRONO-GERAL (2)'!PassaExtenso_25_27_30</definedName>
    <definedName name="PassaExtenso_25_27_30" localSheetId="1">'MOBILIZAÇÕES (2)'!PassaExtenso_25_27_30</definedName>
    <definedName name="PassaExtenso_25_27_30">PassaExtenso_25_27_30</definedName>
    <definedName name="PassaExtenso_25_28" localSheetId="4">'CPU-GERAL (2)'!PassaExtenso_25_28</definedName>
    <definedName name="PassaExtenso_25_28" localSheetId="2">'CRONO-GERAL (2)'!PassaExtenso_25_28</definedName>
    <definedName name="PassaExtenso_25_28" localSheetId="1">'MOBILIZAÇÕES (2)'!PassaExtenso_25_28</definedName>
    <definedName name="PassaExtenso_25_28">PassaExtenso_25_28</definedName>
    <definedName name="PassaExtenso_25_29" localSheetId="4">'CPU-GERAL (2)'!PassaExtenso_25_29</definedName>
    <definedName name="PassaExtenso_25_29" localSheetId="2">'CRONO-GERAL (2)'!PassaExtenso_25_29</definedName>
    <definedName name="PassaExtenso_25_29" localSheetId="1">'MOBILIZAÇÕES (2)'!PassaExtenso_25_29</definedName>
    <definedName name="PassaExtenso_25_29">PassaExtenso_25_29</definedName>
    <definedName name="PassaExtenso_25_3" localSheetId="4">'CPU-GERAL (2)'!PassaExtenso_25_3</definedName>
    <definedName name="PassaExtenso_25_3" localSheetId="2">'CRONO-GERAL (2)'!PassaExtenso_25_3</definedName>
    <definedName name="PassaExtenso_25_3" localSheetId="1">'MOBILIZAÇÕES (2)'!PassaExtenso_25_3</definedName>
    <definedName name="PassaExtenso_25_3">PassaExtenso_25_3</definedName>
    <definedName name="PassaExtenso_25_3_1" localSheetId="4">'CPU-GERAL (2)'!PassaExtenso_25_3_1</definedName>
    <definedName name="PassaExtenso_25_3_1" localSheetId="2">'CRONO-GERAL (2)'!PassaExtenso_25_3_1</definedName>
    <definedName name="PassaExtenso_25_3_1" localSheetId="1">'MOBILIZAÇÕES (2)'!PassaExtenso_25_3_1</definedName>
    <definedName name="PassaExtenso_25_3_1">PassaExtenso_25_3_1</definedName>
    <definedName name="PassaExtenso_25_3_1_1">NA()</definedName>
    <definedName name="PassaExtenso_25_3_1_30" localSheetId="4">'CPU-GERAL (2)'!PassaExtenso_25_3_1_30</definedName>
    <definedName name="PassaExtenso_25_3_1_30" localSheetId="2">'CRONO-GERAL (2)'!PassaExtenso_25_3_1_30</definedName>
    <definedName name="PassaExtenso_25_3_1_30" localSheetId="1">'MOBILIZAÇÕES (2)'!PassaExtenso_25_3_1_30</definedName>
    <definedName name="PassaExtenso_25_3_1_30">PassaExtenso_25_3_1_30</definedName>
    <definedName name="PassaExtenso_25_3_10" localSheetId="4">'CPU-GERAL (2)'!PassaExtenso_25_3_10</definedName>
    <definedName name="PassaExtenso_25_3_10" localSheetId="2">'CRONO-GERAL (2)'!PassaExtenso_25_3_10</definedName>
    <definedName name="PassaExtenso_25_3_10" localSheetId="1">'MOBILIZAÇÕES (2)'!PassaExtenso_25_3_10</definedName>
    <definedName name="PassaExtenso_25_3_10">PassaExtenso_25_3_10</definedName>
    <definedName name="PassaExtenso_25_3_11" localSheetId="4">'CPU-GERAL (2)'!PassaExtenso_25_3_11</definedName>
    <definedName name="PassaExtenso_25_3_11" localSheetId="2">'CRONO-GERAL (2)'!PassaExtenso_25_3_11</definedName>
    <definedName name="PassaExtenso_25_3_11" localSheetId="1">'MOBILIZAÇÕES (2)'!PassaExtenso_25_3_11</definedName>
    <definedName name="PassaExtenso_25_3_11">PassaExtenso_25_3_11</definedName>
    <definedName name="PassaExtenso_25_3_11_30" localSheetId="4">'CPU-GERAL (2)'!PassaExtenso_25_3_11_30</definedName>
    <definedName name="PassaExtenso_25_3_11_30" localSheetId="2">'CRONO-GERAL (2)'!PassaExtenso_25_3_11_30</definedName>
    <definedName name="PassaExtenso_25_3_11_30" localSheetId="1">'MOBILIZAÇÕES (2)'!PassaExtenso_25_3_11_30</definedName>
    <definedName name="PassaExtenso_25_3_11_30">PassaExtenso_25_3_11_30</definedName>
    <definedName name="PassaExtenso_25_3_27" localSheetId="4">'CPU-GERAL (2)'!PassaExtenso_25_3_27</definedName>
    <definedName name="PassaExtenso_25_3_27" localSheetId="2">'CRONO-GERAL (2)'!PassaExtenso_25_3_27</definedName>
    <definedName name="PassaExtenso_25_3_27" localSheetId="1">'MOBILIZAÇÕES (2)'!PassaExtenso_25_3_27</definedName>
    <definedName name="PassaExtenso_25_3_27">PassaExtenso_25_3_27</definedName>
    <definedName name="PassaExtenso_25_3_27_30" localSheetId="4">'CPU-GERAL (2)'!PassaExtenso_25_3_27_30</definedName>
    <definedName name="PassaExtenso_25_3_27_30" localSheetId="2">'CRONO-GERAL (2)'!PassaExtenso_25_3_27_30</definedName>
    <definedName name="PassaExtenso_25_3_27_30" localSheetId="1">'MOBILIZAÇÕES (2)'!PassaExtenso_25_3_27_30</definedName>
    <definedName name="PassaExtenso_25_3_27_30">PassaExtenso_25_3_27_30</definedName>
    <definedName name="PassaExtenso_25_3_28" localSheetId="4">'CPU-GERAL (2)'!PassaExtenso_25_3_28</definedName>
    <definedName name="PassaExtenso_25_3_28" localSheetId="2">'CRONO-GERAL (2)'!PassaExtenso_25_3_28</definedName>
    <definedName name="PassaExtenso_25_3_28" localSheetId="1">'MOBILIZAÇÕES (2)'!PassaExtenso_25_3_28</definedName>
    <definedName name="PassaExtenso_25_3_28">PassaExtenso_25_3_28</definedName>
    <definedName name="PassaExtenso_25_3_29" localSheetId="4">'CPU-GERAL (2)'!PassaExtenso_25_3_29</definedName>
    <definedName name="PassaExtenso_25_3_29" localSheetId="2">'CRONO-GERAL (2)'!PassaExtenso_25_3_29</definedName>
    <definedName name="PassaExtenso_25_3_29" localSheetId="1">'MOBILIZAÇÕES (2)'!PassaExtenso_25_3_29</definedName>
    <definedName name="PassaExtenso_25_3_29">PassaExtenso_25_3_29</definedName>
    <definedName name="PassaExtenso_25_3_30" localSheetId="4">'CPU-GERAL (2)'!PassaExtenso_25_3_30</definedName>
    <definedName name="PassaExtenso_25_3_30" localSheetId="2">'CRONO-GERAL (2)'!PassaExtenso_25_3_30</definedName>
    <definedName name="PassaExtenso_25_3_30" localSheetId="1">'MOBILIZAÇÕES (2)'!PassaExtenso_25_3_30</definedName>
    <definedName name="PassaExtenso_25_3_30">PassaExtenso_25_3_30</definedName>
    <definedName name="PassaExtenso_25_3_8" localSheetId="4">'CPU-GERAL (2)'!PassaExtenso_25_3_8</definedName>
    <definedName name="PassaExtenso_25_3_8" localSheetId="2">'CRONO-GERAL (2)'!PassaExtenso_25_3_8</definedName>
    <definedName name="PassaExtenso_25_3_8" localSheetId="1">'MOBILIZAÇÕES (2)'!PassaExtenso_25_3_8</definedName>
    <definedName name="PassaExtenso_25_3_8">PassaExtenso_25_3_8</definedName>
    <definedName name="PassaExtenso_25_3_8_1" localSheetId="4">'CPU-GERAL (2)'!PassaExtenso_25_3_8_1</definedName>
    <definedName name="PassaExtenso_25_3_8_1" localSheetId="2">'CRONO-GERAL (2)'!PassaExtenso_25_3_8_1</definedName>
    <definedName name="PassaExtenso_25_3_8_1" localSheetId="1">'MOBILIZAÇÕES (2)'!PassaExtenso_25_3_8_1</definedName>
    <definedName name="PassaExtenso_25_3_8_1">PassaExtenso_25_3_8_1</definedName>
    <definedName name="PassaExtenso_25_3_8_30" localSheetId="4">'CPU-GERAL (2)'!PassaExtenso_25_3_8_30</definedName>
    <definedName name="PassaExtenso_25_3_8_30" localSheetId="2">'CRONO-GERAL (2)'!PassaExtenso_25_3_8_30</definedName>
    <definedName name="PassaExtenso_25_3_8_30" localSheetId="1">'MOBILIZAÇÕES (2)'!PassaExtenso_25_3_8_30</definedName>
    <definedName name="PassaExtenso_25_3_8_30">PassaExtenso_25_3_8_30</definedName>
    <definedName name="PassaExtenso_25_3_9" localSheetId="4">'CPU-GERAL (2)'!PassaExtenso_25_3_9</definedName>
    <definedName name="PassaExtenso_25_3_9" localSheetId="2">'CRONO-GERAL (2)'!PassaExtenso_25_3_9</definedName>
    <definedName name="PassaExtenso_25_3_9" localSheetId="1">'MOBILIZAÇÕES (2)'!PassaExtenso_25_3_9</definedName>
    <definedName name="PassaExtenso_25_3_9">PassaExtenso_25_3_9</definedName>
    <definedName name="PassaExtenso_25_3_9_30" localSheetId="4">'CPU-GERAL (2)'!PassaExtenso_25_3_9_30</definedName>
    <definedName name="PassaExtenso_25_3_9_30" localSheetId="2">'CRONO-GERAL (2)'!PassaExtenso_25_3_9_30</definedName>
    <definedName name="PassaExtenso_25_3_9_30" localSheetId="1">'MOBILIZAÇÕES (2)'!PassaExtenso_25_3_9_30</definedName>
    <definedName name="PassaExtenso_25_3_9_30">PassaExtenso_25_3_9_30</definedName>
    <definedName name="PassaExtenso_25_30" localSheetId="4">'CPU-GERAL (2)'!PassaExtenso_25_30</definedName>
    <definedName name="PassaExtenso_25_30" localSheetId="2">'CRONO-GERAL (2)'!PassaExtenso_25_30</definedName>
    <definedName name="PassaExtenso_25_30" localSheetId="1">'MOBILIZAÇÕES (2)'!PassaExtenso_25_30</definedName>
    <definedName name="PassaExtenso_25_30">PassaExtenso_25_30</definedName>
    <definedName name="PassaExtenso_25_4" localSheetId="4">'CPU-GERAL (2)'!PassaExtenso_25_4</definedName>
    <definedName name="PassaExtenso_25_4" localSheetId="2">'CRONO-GERAL (2)'!PassaExtenso_25_4</definedName>
    <definedName name="PassaExtenso_25_4" localSheetId="1">'MOBILIZAÇÕES (2)'!PassaExtenso_25_4</definedName>
    <definedName name="PassaExtenso_25_4">PassaExtenso_25_4</definedName>
    <definedName name="PassaExtenso_25_4_1" localSheetId="4">'CPU-GERAL (2)'!PassaExtenso_25_4_1</definedName>
    <definedName name="PassaExtenso_25_4_1" localSheetId="2">'CRONO-GERAL (2)'!PassaExtenso_25_4_1</definedName>
    <definedName name="PassaExtenso_25_4_1" localSheetId="1">'MOBILIZAÇÕES (2)'!PassaExtenso_25_4_1</definedName>
    <definedName name="PassaExtenso_25_4_1">PassaExtenso_25_4_1</definedName>
    <definedName name="PassaExtenso_25_4_1_1">NA()</definedName>
    <definedName name="PassaExtenso_25_4_1_30" localSheetId="4">'CPU-GERAL (2)'!PassaExtenso_25_4_1_30</definedName>
    <definedName name="PassaExtenso_25_4_1_30" localSheetId="2">'CRONO-GERAL (2)'!PassaExtenso_25_4_1_30</definedName>
    <definedName name="PassaExtenso_25_4_1_30" localSheetId="1">'MOBILIZAÇÕES (2)'!PassaExtenso_25_4_1_30</definedName>
    <definedName name="PassaExtenso_25_4_1_30">PassaExtenso_25_4_1_30</definedName>
    <definedName name="PassaExtenso_25_4_10" localSheetId="4">'CPU-GERAL (2)'!PassaExtenso_25_4_10</definedName>
    <definedName name="PassaExtenso_25_4_10" localSheetId="2">'CRONO-GERAL (2)'!PassaExtenso_25_4_10</definedName>
    <definedName name="PassaExtenso_25_4_10" localSheetId="1">'MOBILIZAÇÕES (2)'!PassaExtenso_25_4_10</definedName>
    <definedName name="PassaExtenso_25_4_10">PassaExtenso_25_4_10</definedName>
    <definedName name="PassaExtenso_25_4_10_1" localSheetId="4">'CPU-GERAL (2)'!PassaExtenso_25_4_10_1</definedName>
    <definedName name="PassaExtenso_25_4_10_1" localSheetId="2">'CRONO-GERAL (2)'!PassaExtenso_25_4_10_1</definedName>
    <definedName name="PassaExtenso_25_4_10_1" localSheetId="1">'MOBILIZAÇÕES (2)'!PassaExtenso_25_4_10_1</definedName>
    <definedName name="PassaExtenso_25_4_10_1">PassaExtenso_25_4_10_1</definedName>
    <definedName name="PassaExtenso_25_4_10_30" localSheetId="4">'CPU-GERAL (2)'!PassaExtenso_25_4_10_30</definedName>
    <definedName name="PassaExtenso_25_4_10_30" localSheetId="2">'CRONO-GERAL (2)'!PassaExtenso_25_4_10_30</definedName>
    <definedName name="PassaExtenso_25_4_10_30" localSheetId="1">'MOBILIZAÇÕES (2)'!PassaExtenso_25_4_10_30</definedName>
    <definedName name="PassaExtenso_25_4_10_30">PassaExtenso_25_4_10_30</definedName>
    <definedName name="PassaExtenso_25_4_11" localSheetId="4">'CPU-GERAL (2)'!PassaExtenso_25_4_11</definedName>
    <definedName name="PassaExtenso_25_4_11" localSheetId="2">'CRONO-GERAL (2)'!PassaExtenso_25_4_11</definedName>
    <definedName name="PassaExtenso_25_4_11" localSheetId="1">'MOBILIZAÇÕES (2)'!PassaExtenso_25_4_11</definedName>
    <definedName name="PassaExtenso_25_4_11">PassaExtenso_25_4_11</definedName>
    <definedName name="PassaExtenso_25_4_11_1" localSheetId="4">'CPU-GERAL (2)'!PassaExtenso_25_4_11_1</definedName>
    <definedName name="PassaExtenso_25_4_11_1" localSheetId="2">'CRONO-GERAL (2)'!PassaExtenso_25_4_11_1</definedName>
    <definedName name="PassaExtenso_25_4_11_1" localSheetId="1">'MOBILIZAÇÕES (2)'!PassaExtenso_25_4_11_1</definedName>
    <definedName name="PassaExtenso_25_4_11_1">PassaExtenso_25_4_11_1</definedName>
    <definedName name="PassaExtenso_25_4_11_30" localSheetId="4">'CPU-GERAL (2)'!PassaExtenso_25_4_11_30</definedName>
    <definedName name="PassaExtenso_25_4_11_30" localSheetId="2">'CRONO-GERAL (2)'!PassaExtenso_25_4_11_30</definedName>
    <definedName name="PassaExtenso_25_4_11_30" localSheetId="1">'MOBILIZAÇÕES (2)'!PassaExtenso_25_4_11_30</definedName>
    <definedName name="PassaExtenso_25_4_11_30">PassaExtenso_25_4_11_30</definedName>
    <definedName name="PassaExtenso_25_4_12" localSheetId="4">'CPU-GERAL (2)'!PassaExtenso_25_4_12</definedName>
    <definedName name="PassaExtenso_25_4_12" localSheetId="2">'CRONO-GERAL (2)'!PassaExtenso_25_4_12</definedName>
    <definedName name="PassaExtenso_25_4_12" localSheetId="1">'MOBILIZAÇÕES (2)'!PassaExtenso_25_4_12</definedName>
    <definedName name="PassaExtenso_25_4_12">PassaExtenso_25_4_12</definedName>
    <definedName name="PassaExtenso_25_4_12_30" localSheetId="4">'CPU-GERAL (2)'!PassaExtenso_25_4_12_30</definedName>
    <definedName name="PassaExtenso_25_4_12_30" localSheetId="2">'CRONO-GERAL (2)'!PassaExtenso_25_4_12_30</definedName>
    <definedName name="PassaExtenso_25_4_12_30" localSheetId="1">'MOBILIZAÇÕES (2)'!PassaExtenso_25_4_12_30</definedName>
    <definedName name="PassaExtenso_25_4_12_30">PassaExtenso_25_4_12_30</definedName>
    <definedName name="PassaExtenso_25_4_19" localSheetId="4">'CPU-GERAL (2)'!PassaExtenso_25_4_19</definedName>
    <definedName name="PassaExtenso_25_4_19" localSheetId="2">'CRONO-GERAL (2)'!PassaExtenso_25_4_19</definedName>
    <definedName name="PassaExtenso_25_4_19" localSheetId="1">'MOBILIZAÇÕES (2)'!PassaExtenso_25_4_19</definedName>
    <definedName name="PassaExtenso_25_4_19">PassaExtenso_25_4_19</definedName>
    <definedName name="PassaExtenso_25_4_19_10" localSheetId="4">'CPU-GERAL (2)'!PassaExtenso_25_4_19_10</definedName>
    <definedName name="PassaExtenso_25_4_19_10" localSheetId="2">'CRONO-GERAL (2)'!PassaExtenso_25_4_19_10</definedName>
    <definedName name="PassaExtenso_25_4_19_10" localSheetId="1">'MOBILIZAÇÕES (2)'!PassaExtenso_25_4_19_10</definedName>
    <definedName name="PassaExtenso_25_4_19_10">PassaExtenso_25_4_19_10</definedName>
    <definedName name="PassaExtenso_25_4_19_11" localSheetId="4">'CPU-GERAL (2)'!PassaExtenso_25_4_19_11</definedName>
    <definedName name="PassaExtenso_25_4_19_11" localSheetId="2">'CRONO-GERAL (2)'!PassaExtenso_25_4_19_11</definedName>
    <definedName name="PassaExtenso_25_4_19_11" localSheetId="1">'MOBILIZAÇÕES (2)'!PassaExtenso_25_4_19_11</definedName>
    <definedName name="PassaExtenso_25_4_19_11">PassaExtenso_25_4_19_11</definedName>
    <definedName name="PassaExtenso_25_4_19_11_30" localSheetId="4">'CPU-GERAL (2)'!PassaExtenso_25_4_19_11_30</definedName>
    <definedName name="PassaExtenso_25_4_19_11_30" localSheetId="2">'CRONO-GERAL (2)'!PassaExtenso_25_4_19_11_30</definedName>
    <definedName name="PassaExtenso_25_4_19_11_30" localSheetId="1">'MOBILIZAÇÕES (2)'!PassaExtenso_25_4_19_11_30</definedName>
    <definedName name="PassaExtenso_25_4_19_11_30">PassaExtenso_25_4_19_11_30</definedName>
    <definedName name="PassaExtenso_25_4_19_27" localSheetId="4">'CPU-GERAL (2)'!PassaExtenso_25_4_19_27</definedName>
    <definedName name="PassaExtenso_25_4_19_27" localSheetId="2">'CRONO-GERAL (2)'!PassaExtenso_25_4_19_27</definedName>
    <definedName name="PassaExtenso_25_4_19_27" localSheetId="1">'MOBILIZAÇÕES (2)'!PassaExtenso_25_4_19_27</definedName>
    <definedName name="PassaExtenso_25_4_19_27">PassaExtenso_25_4_19_27</definedName>
    <definedName name="PassaExtenso_25_4_19_27_30" localSheetId="4">'CPU-GERAL (2)'!PassaExtenso_25_4_19_27_30</definedName>
    <definedName name="PassaExtenso_25_4_19_27_30" localSheetId="2">'CRONO-GERAL (2)'!PassaExtenso_25_4_19_27_30</definedName>
    <definedName name="PassaExtenso_25_4_19_27_30" localSheetId="1">'MOBILIZAÇÕES (2)'!PassaExtenso_25_4_19_27_30</definedName>
    <definedName name="PassaExtenso_25_4_19_27_30">PassaExtenso_25_4_19_27_30</definedName>
    <definedName name="PassaExtenso_25_4_19_28" localSheetId="4">'CPU-GERAL (2)'!PassaExtenso_25_4_19_28</definedName>
    <definedName name="PassaExtenso_25_4_19_28" localSheetId="2">'CRONO-GERAL (2)'!PassaExtenso_25_4_19_28</definedName>
    <definedName name="PassaExtenso_25_4_19_28" localSheetId="1">'MOBILIZAÇÕES (2)'!PassaExtenso_25_4_19_28</definedName>
    <definedName name="PassaExtenso_25_4_19_28">PassaExtenso_25_4_19_28</definedName>
    <definedName name="PassaExtenso_25_4_19_29" localSheetId="4">'CPU-GERAL (2)'!PassaExtenso_25_4_19_29</definedName>
    <definedName name="PassaExtenso_25_4_19_29" localSheetId="2">'CRONO-GERAL (2)'!PassaExtenso_25_4_19_29</definedName>
    <definedName name="PassaExtenso_25_4_19_29" localSheetId="1">'MOBILIZAÇÕES (2)'!PassaExtenso_25_4_19_29</definedName>
    <definedName name="PassaExtenso_25_4_19_29">PassaExtenso_25_4_19_29</definedName>
    <definedName name="PassaExtenso_25_4_19_30" localSheetId="4">'CPU-GERAL (2)'!PassaExtenso_25_4_19_30</definedName>
    <definedName name="PassaExtenso_25_4_19_30" localSheetId="2">'CRONO-GERAL (2)'!PassaExtenso_25_4_19_30</definedName>
    <definedName name="PassaExtenso_25_4_19_30" localSheetId="1">'MOBILIZAÇÕES (2)'!PassaExtenso_25_4_19_30</definedName>
    <definedName name="PassaExtenso_25_4_19_30">PassaExtenso_25_4_19_30</definedName>
    <definedName name="PassaExtenso_25_4_19_8" localSheetId="4">'CPU-GERAL (2)'!PassaExtenso_25_4_19_8</definedName>
    <definedName name="PassaExtenso_25_4_19_8" localSheetId="2">'CRONO-GERAL (2)'!PassaExtenso_25_4_19_8</definedName>
    <definedName name="PassaExtenso_25_4_19_8" localSheetId="1">'MOBILIZAÇÕES (2)'!PassaExtenso_25_4_19_8</definedName>
    <definedName name="PassaExtenso_25_4_19_8">PassaExtenso_25_4_19_8</definedName>
    <definedName name="PassaExtenso_25_4_19_8_1" localSheetId="4">'CPU-GERAL (2)'!PassaExtenso_25_4_19_8_1</definedName>
    <definedName name="PassaExtenso_25_4_19_8_1" localSheetId="2">'CRONO-GERAL (2)'!PassaExtenso_25_4_19_8_1</definedName>
    <definedName name="PassaExtenso_25_4_19_8_1" localSheetId="1">'MOBILIZAÇÕES (2)'!PassaExtenso_25_4_19_8_1</definedName>
    <definedName name="PassaExtenso_25_4_19_8_1">PassaExtenso_25_4_19_8_1</definedName>
    <definedName name="PassaExtenso_25_4_19_8_30" localSheetId="4">'CPU-GERAL (2)'!PassaExtenso_25_4_19_8_30</definedName>
    <definedName name="PassaExtenso_25_4_19_8_30" localSheetId="2">'CRONO-GERAL (2)'!PassaExtenso_25_4_19_8_30</definedName>
    <definedName name="PassaExtenso_25_4_19_8_30" localSheetId="1">'MOBILIZAÇÕES (2)'!PassaExtenso_25_4_19_8_30</definedName>
    <definedName name="PassaExtenso_25_4_19_8_30">PassaExtenso_25_4_19_8_30</definedName>
    <definedName name="PassaExtenso_25_4_19_9" localSheetId="4">'CPU-GERAL (2)'!PassaExtenso_25_4_19_9</definedName>
    <definedName name="PassaExtenso_25_4_19_9" localSheetId="2">'CRONO-GERAL (2)'!PassaExtenso_25_4_19_9</definedName>
    <definedName name="PassaExtenso_25_4_19_9" localSheetId="1">'MOBILIZAÇÕES (2)'!PassaExtenso_25_4_19_9</definedName>
    <definedName name="PassaExtenso_25_4_19_9">PassaExtenso_25_4_19_9</definedName>
    <definedName name="PassaExtenso_25_4_19_9_30" localSheetId="4">'CPU-GERAL (2)'!PassaExtenso_25_4_19_9_30</definedName>
    <definedName name="PassaExtenso_25_4_19_9_30" localSheetId="2">'CRONO-GERAL (2)'!PassaExtenso_25_4_19_9_30</definedName>
    <definedName name="PassaExtenso_25_4_19_9_30" localSheetId="1">'MOBILIZAÇÕES (2)'!PassaExtenso_25_4_19_9_30</definedName>
    <definedName name="PassaExtenso_25_4_19_9_30">PassaExtenso_25_4_19_9_30</definedName>
    <definedName name="PassaExtenso_25_4_27" localSheetId="4">'CPU-GERAL (2)'!PassaExtenso_25_4_27</definedName>
    <definedName name="PassaExtenso_25_4_27" localSheetId="2">'CRONO-GERAL (2)'!PassaExtenso_25_4_27</definedName>
    <definedName name="PassaExtenso_25_4_27" localSheetId="1">'MOBILIZAÇÕES (2)'!PassaExtenso_25_4_27</definedName>
    <definedName name="PassaExtenso_25_4_27">PassaExtenso_25_4_27</definedName>
    <definedName name="PassaExtenso_25_4_27_30" localSheetId="4">'CPU-GERAL (2)'!PassaExtenso_25_4_27_30</definedName>
    <definedName name="PassaExtenso_25_4_27_30" localSheetId="2">'CRONO-GERAL (2)'!PassaExtenso_25_4_27_30</definedName>
    <definedName name="PassaExtenso_25_4_27_30" localSheetId="1">'MOBILIZAÇÕES (2)'!PassaExtenso_25_4_27_30</definedName>
    <definedName name="PassaExtenso_25_4_27_30">PassaExtenso_25_4_27_30</definedName>
    <definedName name="PassaExtenso_25_4_28" localSheetId="4">'CPU-GERAL (2)'!PassaExtenso_25_4_28</definedName>
    <definedName name="PassaExtenso_25_4_28" localSheetId="2">'CRONO-GERAL (2)'!PassaExtenso_25_4_28</definedName>
    <definedName name="PassaExtenso_25_4_28" localSheetId="1">'MOBILIZAÇÕES (2)'!PassaExtenso_25_4_28</definedName>
    <definedName name="PassaExtenso_25_4_28">PassaExtenso_25_4_28</definedName>
    <definedName name="PassaExtenso_25_4_29" localSheetId="4">'CPU-GERAL (2)'!PassaExtenso_25_4_29</definedName>
    <definedName name="PassaExtenso_25_4_29" localSheetId="2">'CRONO-GERAL (2)'!PassaExtenso_25_4_29</definedName>
    <definedName name="PassaExtenso_25_4_29" localSheetId="1">'MOBILIZAÇÕES (2)'!PassaExtenso_25_4_29</definedName>
    <definedName name="PassaExtenso_25_4_29">PassaExtenso_25_4_29</definedName>
    <definedName name="PassaExtenso_25_4_3" localSheetId="4">'CPU-GERAL (2)'!PassaExtenso_25_4_3</definedName>
    <definedName name="PassaExtenso_25_4_3" localSheetId="2">'CRONO-GERAL (2)'!PassaExtenso_25_4_3</definedName>
    <definedName name="PassaExtenso_25_4_3" localSheetId="1">'MOBILIZAÇÕES (2)'!PassaExtenso_25_4_3</definedName>
    <definedName name="PassaExtenso_25_4_3">PassaExtenso_25_4_3</definedName>
    <definedName name="PassaExtenso_25_4_3_1" localSheetId="4">'CPU-GERAL (2)'!PassaExtenso_25_4_3_1</definedName>
    <definedName name="PassaExtenso_25_4_3_1" localSheetId="2">'CRONO-GERAL (2)'!PassaExtenso_25_4_3_1</definedName>
    <definedName name="PassaExtenso_25_4_3_1" localSheetId="1">'MOBILIZAÇÕES (2)'!PassaExtenso_25_4_3_1</definedName>
    <definedName name="PassaExtenso_25_4_3_1">PassaExtenso_25_4_3_1</definedName>
    <definedName name="PassaExtenso_25_4_3_30" localSheetId="4">'CPU-GERAL (2)'!PassaExtenso_25_4_3_30</definedName>
    <definedName name="PassaExtenso_25_4_3_30" localSheetId="2">'CRONO-GERAL (2)'!PassaExtenso_25_4_3_30</definedName>
    <definedName name="PassaExtenso_25_4_3_30" localSheetId="1">'MOBILIZAÇÕES (2)'!PassaExtenso_25_4_3_30</definedName>
    <definedName name="PassaExtenso_25_4_3_30">PassaExtenso_25_4_3_30</definedName>
    <definedName name="PassaExtenso_25_4_30" localSheetId="4">'CPU-GERAL (2)'!PassaExtenso_25_4_30</definedName>
    <definedName name="PassaExtenso_25_4_30" localSheetId="2">'CRONO-GERAL (2)'!PassaExtenso_25_4_30</definedName>
    <definedName name="PassaExtenso_25_4_30" localSheetId="1">'MOBILIZAÇÕES (2)'!PassaExtenso_25_4_30</definedName>
    <definedName name="PassaExtenso_25_4_30">PassaExtenso_25_4_30</definedName>
    <definedName name="PassaExtenso_25_4_4" localSheetId="4">'CPU-GERAL (2)'!PassaExtenso_25_4_4</definedName>
    <definedName name="PassaExtenso_25_4_4" localSheetId="2">'CRONO-GERAL (2)'!PassaExtenso_25_4_4</definedName>
    <definedName name="PassaExtenso_25_4_4" localSheetId="1">'MOBILIZAÇÕES (2)'!PassaExtenso_25_4_4</definedName>
    <definedName name="PassaExtenso_25_4_4">PassaExtenso_25_4_4</definedName>
    <definedName name="PassaExtenso_25_4_4_1" localSheetId="4">'CPU-GERAL (2)'!PassaExtenso_25_4_4_1</definedName>
    <definedName name="PassaExtenso_25_4_4_1" localSheetId="2">'CRONO-GERAL (2)'!PassaExtenso_25_4_4_1</definedName>
    <definedName name="PassaExtenso_25_4_4_1" localSheetId="1">'MOBILIZAÇÕES (2)'!PassaExtenso_25_4_4_1</definedName>
    <definedName name="PassaExtenso_25_4_4_1">PassaExtenso_25_4_4_1</definedName>
    <definedName name="PassaExtenso_25_4_4_30" localSheetId="4">'CPU-GERAL (2)'!PassaExtenso_25_4_4_30</definedName>
    <definedName name="PassaExtenso_25_4_4_30" localSheetId="2">'CRONO-GERAL (2)'!PassaExtenso_25_4_4_30</definedName>
    <definedName name="PassaExtenso_25_4_4_30" localSheetId="1">'MOBILIZAÇÕES (2)'!PassaExtenso_25_4_4_30</definedName>
    <definedName name="PassaExtenso_25_4_4_30">PassaExtenso_25_4_4_30</definedName>
    <definedName name="PassaExtenso_25_4_5" localSheetId="4">'CPU-GERAL (2)'!PassaExtenso_25_4_5</definedName>
    <definedName name="PassaExtenso_25_4_5" localSheetId="2">'CRONO-GERAL (2)'!PassaExtenso_25_4_5</definedName>
    <definedName name="PassaExtenso_25_4_5" localSheetId="1">'MOBILIZAÇÕES (2)'!PassaExtenso_25_4_5</definedName>
    <definedName name="PassaExtenso_25_4_5">PassaExtenso_25_4_5</definedName>
    <definedName name="PassaExtenso_25_4_5_1" localSheetId="4">'CPU-GERAL (2)'!PassaExtenso_25_4_5_1</definedName>
    <definedName name="PassaExtenso_25_4_5_1" localSheetId="2">'CRONO-GERAL (2)'!PassaExtenso_25_4_5_1</definedName>
    <definedName name="PassaExtenso_25_4_5_1" localSheetId="1">'MOBILIZAÇÕES (2)'!PassaExtenso_25_4_5_1</definedName>
    <definedName name="PassaExtenso_25_4_5_1">PassaExtenso_25_4_5_1</definedName>
    <definedName name="PassaExtenso_25_4_5_30" localSheetId="4">'CPU-GERAL (2)'!PassaExtenso_25_4_5_30</definedName>
    <definedName name="PassaExtenso_25_4_5_30" localSheetId="2">'CRONO-GERAL (2)'!PassaExtenso_25_4_5_30</definedName>
    <definedName name="PassaExtenso_25_4_5_30" localSheetId="1">'MOBILIZAÇÕES (2)'!PassaExtenso_25_4_5_30</definedName>
    <definedName name="PassaExtenso_25_4_5_30">PassaExtenso_25_4_5_30</definedName>
    <definedName name="PassaExtenso_25_4_6" localSheetId="4">'CPU-GERAL (2)'!PassaExtenso_25_4_6</definedName>
    <definedName name="PassaExtenso_25_4_6" localSheetId="2">'CRONO-GERAL (2)'!PassaExtenso_25_4_6</definedName>
    <definedName name="PassaExtenso_25_4_6" localSheetId="1">'MOBILIZAÇÕES (2)'!PassaExtenso_25_4_6</definedName>
    <definedName name="PassaExtenso_25_4_6">PassaExtenso_25_4_6</definedName>
    <definedName name="PassaExtenso_25_4_6_1" localSheetId="4">'CPU-GERAL (2)'!PassaExtenso_25_4_6_1</definedName>
    <definedName name="PassaExtenso_25_4_6_1" localSheetId="2">'CRONO-GERAL (2)'!PassaExtenso_25_4_6_1</definedName>
    <definedName name="PassaExtenso_25_4_6_1" localSheetId="1">'MOBILIZAÇÕES (2)'!PassaExtenso_25_4_6_1</definedName>
    <definedName name="PassaExtenso_25_4_6_1">PassaExtenso_25_4_6_1</definedName>
    <definedName name="PassaExtenso_25_4_6_30" localSheetId="4">'CPU-GERAL (2)'!PassaExtenso_25_4_6_30</definedName>
    <definedName name="PassaExtenso_25_4_6_30" localSheetId="2">'CRONO-GERAL (2)'!PassaExtenso_25_4_6_30</definedName>
    <definedName name="PassaExtenso_25_4_6_30" localSheetId="1">'MOBILIZAÇÕES (2)'!PassaExtenso_25_4_6_30</definedName>
    <definedName name="PassaExtenso_25_4_6_30">PassaExtenso_25_4_6_30</definedName>
    <definedName name="PassaExtenso_25_4_7" localSheetId="4">'CPU-GERAL (2)'!PassaExtenso_25_4_7</definedName>
    <definedName name="PassaExtenso_25_4_7" localSheetId="2">'CRONO-GERAL (2)'!PassaExtenso_25_4_7</definedName>
    <definedName name="PassaExtenso_25_4_7" localSheetId="1">'MOBILIZAÇÕES (2)'!PassaExtenso_25_4_7</definedName>
    <definedName name="PassaExtenso_25_4_7">PassaExtenso_25_4_7</definedName>
    <definedName name="PassaExtenso_25_4_7_1" localSheetId="4">'CPU-GERAL (2)'!PassaExtenso_25_4_7_1</definedName>
    <definedName name="PassaExtenso_25_4_7_1" localSheetId="2">'CRONO-GERAL (2)'!PassaExtenso_25_4_7_1</definedName>
    <definedName name="PassaExtenso_25_4_7_1" localSheetId="1">'MOBILIZAÇÕES (2)'!PassaExtenso_25_4_7_1</definedName>
    <definedName name="PassaExtenso_25_4_7_1">PassaExtenso_25_4_7_1</definedName>
    <definedName name="PassaExtenso_25_4_7_30" localSheetId="4">'CPU-GERAL (2)'!PassaExtenso_25_4_7_30</definedName>
    <definedName name="PassaExtenso_25_4_7_30" localSheetId="2">'CRONO-GERAL (2)'!PassaExtenso_25_4_7_30</definedName>
    <definedName name="PassaExtenso_25_4_7_30" localSheetId="1">'MOBILIZAÇÕES (2)'!PassaExtenso_25_4_7_30</definedName>
    <definedName name="PassaExtenso_25_4_7_30">PassaExtenso_25_4_7_30</definedName>
    <definedName name="PassaExtenso_25_4_8" localSheetId="4">'CPU-GERAL (2)'!PassaExtenso_25_4_8</definedName>
    <definedName name="PassaExtenso_25_4_8" localSheetId="2">'CRONO-GERAL (2)'!PassaExtenso_25_4_8</definedName>
    <definedName name="PassaExtenso_25_4_8" localSheetId="1">'MOBILIZAÇÕES (2)'!PassaExtenso_25_4_8</definedName>
    <definedName name="PassaExtenso_25_4_8">PassaExtenso_25_4_8</definedName>
    <definedName name="PassaExtenso_25_4_8_1" localSheetId="4">'CPU-GERAL (2)'!PassaExtenso_25_4_8_1</definedName>
    <definedName name="PassaExtenso_25_4_8_1" localSheetId="2">'CRONO-GERAL (2)'!PassaExtenso_25_4_8_1</definedName>
    <definedName name="PassaExtenso_25_4_8_1" localSheetId="1">'MOBILIZAÇÕES (2)'!PassaExtenso_25_4_8_1</definedName>
    <definedName name="PassaExtenso_25_4_8_1">PassaExtenso_25_4_8_1</definedName>
    <definedName name="PassaExtenso_25_4_8_30" localSheetId="4">'CPU-GERAL (2)'!PassaExtenso_25_4_8_30</definedName>
    <definedName name="PassaExtenso_25_4_8_30" localSheetId="2">'CRONO-GERAL (2)'!PassaExtenso_25_4_8_30</definedName>
    <definedName name="PassaExtenso_25_4_8_30" localSheetId="1">'MOBILIZAÇÕES (2)'!PassaExtenso_25_4_8_30</definedName>
    <definedName name="PassaExtenso_25_4_8_30">PassaExtenso_25_4_8_30</definedName>
    <definedName name="PassaExtenso_25_4_9" localSheetId="4">'CPU-GERAL (2)'!PassaExtenso_25_4_9</definedName>
    <definedName name="PassaExtenso_25_4_9" localSheetId="2">'CRONO-GERAL (2)'!PassaExtenso_25_4_9</definedName>
    <definedName name="PassaExtenso_25_4_9" localSheetId="1">'MOBILIZAÇÕES (2)'!PassaExtenso_25_4_9</definedName>
    <definedName name="PassaExtenso_25_4_9">PassaExtenso_25_4_9</definedName>
    <definedName name="PassaExtenso_25_4_9_1" localSheetId="4">'CPU-GERAL (2)'!PassaExtenso_25_4_9_1</definedName>
    <definedName name="PassaExtenso_25_4_9_1" localSheetId="2">'CRONO-GERAL (2)'!PassaExtenso_25_4_9_1</definedName>
    <definedName name="PassaExtenso_25_4_9_1" localSheetId="1">'MOBILIZAÇÕES (2)'!PassaExtenso_25_4_9_1</definedName>
    <definedName name="PassaExtenso_25_4_9_1">PassaExtenso_25_4_9_1</definedName>
    <definedName name="PassaExtenso_25_4_9_30" localSheetId="4">'CPU-GERAL (2)'!PassaExtenso_25_4_9_30</definedName>
    <definedName name="PassaExtenso_25_4_9_30" localSheetId="2">'CRONO-GERAL (2)'!PassaExtenso_25_4_9_30</definedName>
    <definedName name="PassaExtenso_25_4_9_30" localSheetId="1">'MOBILIZAÇÕES (2)'!PassaExtenso_25_4_9_30</definedName>
    <definedName name="PassaExtenso_25_4_9_30">PassaExtenso_25_4_9_30</definedName>
    <definedName name="PassaExtenso_25_5" localSheetId="4">'CPU-GERAL (2)'!PassaExtenso_25_5</definedName>
    <definedName name="PassaExtenso_25_5" localSheetId="2">'CRONO-GERAL (2)'!PassaExtenso_25_5</definedName>
    <definedName name="PassaExtenso_25_5" localSheetId="1">'MOBILIZAÇÕES (2)'!PassaExtenso_25_5</definedName>
    <definedName name="PassaExtenso_25_5">PassaExtenso_25_5</definedName>
    <definedName name="PassaExtenso_25_5_1" localSheetId="4">'CPU-GERAL (2)'!PassaExtenso_25_5_1</definedName>
    <definedName name="PassaExtenso_25_5_1" localSheetId="2">'CRONO-GERAL (2)'!PassaExtenso_25_5_1</definedName>
    <definedName name="PassaExtenso_25_5_1" localSheetId="1">'MOBILIZAÇÕES (2)'!PassaExtenso_25_5_1</definedName>
    <definedName name="PassaExtenso_25_5_1">PassaExtenso_25_5_1</definedName>
    <definedName name="PassaExtenso_25_5_30" localSheetId="4">'CPU-GERAL (2)'!PassaExtenso_25_5_30</definedName>
    <definedName name="PassaExtenso_25_5_30" localSheetId="2">'CRONO-GERAL (2)'!PassaExtenso_25_5_30</definedName>
    <definedName name="PassaExtenso_25_5_30" localSheetId="1">'MOBILIZAÇÕES (2)'!PassaExtenso_25_5_30</definedName>
    <definedName name="PassaExtenso_25_5_30">PassaExtenso_25_5_30</definedName>
    <definedName name="PassaExtenso_25_6" localSheetId="4">'CPU-GERAL (2)'!PassaExtenso_25_6</definedName>
    <definedName name="PassaExtenso_25_6" localSheetId="2">'CRONO-GERAL (2)'!PassaExtenso_25_6</definedName>
    <definedName name="PassaExtenso_25_6" localSheetId="1">'MOBILIZAÇÕES (2)'!PassaExtenso_25_6</definedName>
    <definedName name="PassaExtenso_25_6">PassaExtenso_25_6</definedName>
    <definedName name="PassaExtenso_25_6_1" localSheetId="4">'CPU-GERAL (2)'!PassaExtenso_25_6_1</definedName>
    <definedName name="PassaExtenso_25_6_1" localSheetId="2">'CRONO-GERAL (2)'!PassaExtenso_25_6_1</definedName>
    <definedName name="PassaExtenso_25_6_1" localSheetId="1">'MOBILIZAÇÕES (2)'!PassaExtenso_25_6_1</definedName>
    <definedName name="PassaExtenso_25_6_1">PassaExtenso_25_6_1</definedName>
    <definedName name="PassaExtenso_25_6_30" localSheetId="4">'CPU-GERAL (2)'!PassaExtenso_25_6_30</definedName>
    <definedName name="PassaExtenso_25_6_30" localSheetId="2">'CRONO-GERAL (2)'!PassaExtenso_25_6_30</definedName>
    <definedName name="PassaExtenso_25_6_30" localSheetId="1">'MOBILIZAÇÕES (2)'!PassaExtenso_25_6_30</definedName>
    <definedName name="PassaExtenso_25_6_30">PassaExtenso_25_6_30</definedName>
    <definedName name="PassaExtenso_25_7" localSheetId="4">'CPU-GERAL (2)'!PassaExtenso_25_7</definedName>
    <definedName name="PassaExtenso_25_7" localSheetId="2">'CRONO-GERAL (2)'!PassaExtenso_25_7</definedName>
    <definedName name="PassaExtenso_25_7" localSheetId="1">'MOBILIZAÇÕES (2)'!PassaExtenso_25_7</definedName>
    <definedName name="PassaExtenso_25_7">PassaExtenso_25_7</definedName>
    <definedName name="PassaExtenso_25_7_1" localSheetId="4">'CPU-GERAL (2)'!PassaExtenso_25_7_1</definedName>
    <definedName name="PassaExtenso_25_7_1" localSheetId="2">'CRONO-GERAL (2)'!PassaExtenso_25_7_1</definedName>
    <definedName name="PassaExtenso_25_7_1" localSheetId="1">'MOBILIZAÇÕES (2)'!PassaExtenso_25_7_1</definedName>
    <definedName name="PassaExtenso_25_7_1">PassaExtenso_25_7_1</definedName>
    <definedName name="PassaExtenso_25_7_1_1">NA()</definedName>
    <definedName name="PassaExtenso_25_7_1_30" localSheetId="4">'CPU-GERAL (2)'!PassaExtenso_25_7_1_30</definedName>
    <definedName name="PassaExtenso_25_7_1_30" localSheetId="2">'CRONO-GERAL (2)'!PassaExtenso_25_7_1_30</definedName>
    <definedName name="PassaExtenso_25_7_1_30" localSheetId="1">'MOBILIZAÇÕES (2)'!PassaExtenso_25_7_1_30</definedName>
    <definedName name="PassaExtenso_25_7_1_30">PassaExtenso_25_7_1_30</definedName>
    <definedName name="PassaExtenso_25_7_10" localSheetId="4">'CPU-GERAL (2)'!PassaExtenso_25_7_10</definedName>
    <definedName name="PassaExtenso_25_7_10" localSheetId="2">'CRONO-GERAL (2)'!PassaExtenso_25_7_10</definedName>
    <definedName name="PassaExtenso_25_7_10" localSheetId="1">'MOBILIZAÇÕES (2)'!PassaExtenso_25_7_10</definedName>
    <definedName name="PassaExtenso_25_7_10">PassaExtenso_25_7_10</definedName>
    <definedName name="PassaExtenso_25_7_11" localSheetId="4">'CPU-GERAL (2)'!PassaExtenso_25_7_11</definedName>
    <definedName name="PassaExtenso_25_7_11" localSheetId="2">'CRONO-GERAL (2)'!PassaExtenso_25_7_11</definedName>
    <definedName name="PassaExtenso_25_7_11" localSheetId="1">'MOBILIZAÇÕES (2)'!PassaExtenso_25_7_11</definedName>
    <definedName name="PassaExtenso_25_7_11">PassaExtenso_25_7_11</definedName>
    <definedName name="PassaExtenso_25_7_11_30" localSheetId="4">'CPU-GERAL (2)'!PassaExtenso_25_7_11_30</definedName>
    <definedName name="PassaExtenso_25_7_11_30" localSheetId="2">'CRONO-GERAL (2)'!PassaExtenso_25_7_11_30</definedName>
    <definedName name="PassaExtenso_25_7_11_30" localSheetId="1">'MOBILIZAÇÕES (2)'!PassaExtenso_25_7_11_30</definedName>
    <definedName name="PassaExtenso_25_7_11_30">PassaExtenso_25_7_11_30</definedName>
    <definedName name="PassaExtenso_25_7_27" localSheetId="4">'CPU-GERAL (2)'!PassaExtenso_25_7_27</definedName>
    <definedName name="PassaExtenso_25_7_27" localSheetId="2">'CRONO-GERAL (2)'!PassaExtenso_25_7_27</definedName>
    <definedName name="PassaExtenso_25_7_27" localSheetId="1">'MOBILIZAÇÕES (2)'!PassaExtenso_25_7_27</definedName>
    <definedName name="PassaExtenso_25_7_27">PassaExtenso_25_7_27</definedName>
    <definedName name="PassaExtenso_25_7_27_30" localSheetId="4">'CPU-GERAL (2)'!PassaExtenso_25_7_27_30</definedName>
    <definedName name="PassaExtenso_25_7_27_30" localSheetId="2">'CRONO-GERAL (2)'!PassaExtenso_25_7_27_30</definedName>
    <definedName name="PassaExtenso_25_7_27_30" localSheetId="1">'MOBILIZAÇÕES (2)'!PassaExtenso_25_7_27_30</definedName>
    <definedName name="PassaExtenso_25_7_27_30">PassaExtenso_25_7_27_30</definedName>
    <definedName name="PassaExtenso_25_7_28" localSheetId="4">'CPU-GERAL (2)'!PassaExtenso_25_7_28</definedName>
    <definedName name="PassaExtenso_25_7_28" localSheetId="2">'CRONO-GERAL (2)'!PassaExtenso_25_7_28</definedName>
    <definedName name="PassaExtenso_25_7_28" localSheetId="1">'MOBILIZAÇÕES (2)'!PassaExtenso_25_7_28</definedName>
    <definedName name="PassaExtenso_25_7_28">PassaExtenso_25_7_28</definedName>
    <definedName name="PassaExtenso_25_7_29" localSheetId="4">'CPU-GERAL (2)'!PassaExtenso_25_7_29</definedName>
    <definedName name="PassaExtenso_25_7_29" localSheetId="2">'CRONO-GERAL (2)'!PassaExtenso_25_7_29</definedName>
    <definedName name="PassaExtenso_25_7_29" localSheetId="1">'MOBILIZAÇÕES (2)'!PassaExtenso_25_7_29</definedName>
    <definedName name="PassaExtenso_25_7_29">PassaExtenso_25_7_29</definedName>
    <definedName name="PassaExtenso_25_7_30" localSheetId="4">'CPU-GERAL (2)'!PassaExtenso_25_7_30</definedName>
    <definedName name="PassaExtenso_25_7_30" localSheetId="2">'CRONO-GERAL (2)'!PassaExtenso_25_7_30</definedName>
    <definedName name="PassaExtenso_25_7_30" localSheetId="1">'MOBILIZAÇÕES (2)'!PassaExtenso_25_7_30</definedName>
    <definedName name="PassaExtenso_25_7_30">PassaExtenso_25_7_30</definedName>
    <definedName name="PassaExtenso_25_7_8" localSheetId="4">'CPU-GERAL (2)'!PassaExtenso_25_7_8</definedName>
    <definedName name="PassaExtenso_25_7_8" localSheetId="2">'CRONO-GERAL (2)'!PassaExtenso_25_7_8</definedName>
    <definedName name="PassaExtenso_25_7_8" localSheetId="1">'MOBILIZAÇÕES (2)'!PassaExtenso_25_7_8</definedName>
    <definedName name="PassaExtenso_25_7_8">PassaExtenso_25_7_8</definedName>
    <definedName name="PassaExtenso_25_7_8_1" localSheetId="4">'CPU-GERAL (2)'!PassaExtenso_25_7_8_1</definedName>
    <definedName name="PassaExtenso_25_7_8_1" localSheetId="2">'CRONO-GERAL (2)'!PassaExtenso_25_7_8_1</definedName>
    <definedName name="PassaExtenso_25_7_8_1" localSheetId="1">'MOBILIZAÇÕES (2)'!PassaExtenso_25_7_8_1</definedName>
    <definedName name="PassaExtenso_25_7_8_1">PassaExtenso_25_7_8_1</definedName>
    <definedName name="PassaExtenso_25_7_8_30" localSheetId="4">'CPU-GERAL (2)'!PassaExtenso_25_7_8_30</definedName>
    <definedName name="PassaExtenso_25_7_8_30" localSheetId="2">'CRONO-GERAL (2)'!PassaExtenso_25_7_8_30</definedName>
    <definedName name="PassaExtenso_25_7_8_30" localSheetId="1">'MOBILIZAÇÕES (2)'!PassaExtenso_25_7_8_30</definedName>
    <definedName name="PassaExtenso_25_7_8_30">PassaExtenso_25_7_8_30</definedName>
    <definedName name="PassaExtenso_25_7_9" localSheetId="4">'CPU-GERAL (2)'!PassaExtenso_25_7_9</definedName>
    <definedName name="PassaExtenso_25_7_9" localSheetId="2">'CRONO-GERAL (2)'!PassaExtenso_25_7_9</definedName>
    <definedName name="PassaExtenso_25_7_9" localSheetId="1">'MOBILIZAÇÕES (2)'!PassaExtenso_25_7_9</definedName>
    <definedName name="PassaExtenso_25_7_9">PassaExtenso_25_7_9</definedName>
    <definedName name="PassaExtenso_25_7_9_30" localSheetId="4">'CPU-GERAL (2)'!PassaExtenso_25_7_9_30</definedName>
    <definedName name="PassaExtenso_25_7_9_30" localSheetId="2">'CRONO-GERAL (2)'!PassaExtenso_25_7_9_30</definedName>
    <definedName name="PassaExtenso_25_7_9_30" localSheetId="1">'MOBILIZAÇÕES (2)'!PassaExtenso_25_7_9_30</definedName>
    <definedName name="PassaExtenso_25_7_9_30">PassaExtenso_25_7_9_30</definedName>
    <definedName name="PassaExtenso_25_8" localSheetId="4">'CPU-GERAL (2)'!PassaExtenso_25_8</definedName>
    <definedName name="PassaExtenso_25_8" localSheetId="2">'CRONO-GERAL (2)'!PassaExtenso_25_8</definedName>
    <definedName name="PassaExtenso_25_8" localSheetId="1">'MOBILIZAÇÕES (2)'!PassaExtenso_25_8</definedName>
    <definedName name="PassaExtenso_25_8">PassaExtenso_25_8</definedName>
    <definedName name="PassaExtenso_25_8_1" localSheetId="4">'CPU-GERAL (2)'!PassaExtenso_25_8_1</definedName>
    <definedName name="PassaExtenso_25_8_1" localSheetId="2">'CRONO-GERAL (2)'!PassaExtenso_25_8_1</definedName>
    <definedName name="PassaExtenso_25_8_1" localSheetId="1">'MOBILIZAÇÕES (2)'!PassaExtenso_25_8_1</definedName>
    <definedName name="PassaExtenso_25_8_1">PassaExtenso_25_8_1</definedName>
    <definedName name="PassaExtenso_25_8_30" localSheetId="4">'CPU-GERAL (2)'!PassaExtenso_25_8_30</definedName>
    <definedName name="PassaExtenso_25_8_30" localSheetId="2">'CRONO-GERAL (2)'!PassaExtenso_25_8_30</definedName>
    <definedName name="PassaExtenso_25_8_30" localSheetId="1">'MOBILIZAÇÕES (2)'!PassaExtenso_25_8_30</definedName>
    <definedName name="PassaExtenso_25_8_30">PassaExtenso_25_8_30</definedName>
    <definedName name="PassaExtenso_25_9" localSheetId="4">'CPU-GERAL (2)'!PassaExtenso_25_9</definedName>
    <definedName name="PassaExtenso_25_9" localSheetId="2">'CRONO-GERAL (2)'!PassaExtenso_25_9</definedName>
    <definedName name="PassaExtenso_25_9" localSheetId="1">'MOBILIZAÇÕES (2)'!PassaExtenso_25_9</definedName>
    <definedName name="PassaExtenso_25_9">PassaExtenso_25_9</definedName>
    <definedName name="PassaExtenso_25_9_1" localSheetId="4">'CPU-GERAL (2)'!PassaExtenso_25_9_1</definedName>
    <definedName name="PassaExtenso_25_9_1" localSheetId="2">'CRONO-GERAL (2)'!PassaExtenso_25_9_1</definedName>
    <definedName name="PassaExtenso_25_9_1" localSheetId="1">'MOBILIZAÇÕES (2)'!PassaExtenso_25_9_1</definedName>
    <definedName name="PassaExtenso_25_9_1">PassaExtenso_25_9_1</definedName>
    <definedName name="PassaExtenso_25_9_30" localSheetId="4">'CPU-GERAL (2)'!PassaExtenso_25_9_30</definedName>
    <definedName name="PassaExtenso_25_9_30" localSheetId="2">'CRONO-GERAL (2)'!PassaExtenso_25_9_30</definedName>
    <definedName name="PassaExtenso_25_9_30" localSheetId="1">'MOBILIZAÇÕES (2)'!PassaExtenso_25_9_30</definedName>
    <definedName name="PassaExtenso_25_9_30">PassaExtenso_25_9_30</definedName>
    <definedName name="PassaExtenso_27" localSheetId="4">'CPU-GERAL (2)'!PassaExtenso_27</definedName>
    <definedName name="PassaExtenso_27" localSheetId="2">'CRONO-GERAL (2)'!PassaExtenso_27</definedName>
    <definedName name="PassaExtenso_27" localSheetId="1">'MOBILIZAÇÕES (2)'!PassaExtenso_27</definedName>
    <definedName name="PassaExtenso_27">PassaExtenso_27</definedName>
    <definedName name="PassaExtenso_27_30" localSheetId="4">'CPU-GERAL (2)'!PassaExtenso_27_30</definedName>
    <definedName name="PassaExtenso_27_30" localSheetId="2">'CRONO-GERAL (2)'!PassaExtenso_27_30</definedName>
    <definedName name="PassaExtenso_27_30" localSheetId="1">'MOBILIZAÇÕES (2)'!PassaExtenso_27_30</definedName>
    <definedName name="PassaExtenso_27_30">PassaExtenso_27_30</definedName>
    <definedName name="PassaExtenso_28" localSheetId="4">'CPU-GERAL (2)'!PassaExtenso_28</definedName>
    <definedName name="PassaExtenso_28" localSheetId="2">'CRONO-GERAL (2)'!PassaExtenso_28</definedName>
    <definedName name="PassaExtenso_28" localSheetId="1">'MOBILIZAÇÕES (2)'!PassaExtenso_28</definedName>
    <definedName name="PassaExtenso_28">PassaExtenso_28</definedName>
    <definedName name="PassaExtenso_29" localSheetId="4">'CPU-GERAL (2)'!PassaExtenso_29</definedName>
    <definedName name="PassaExtenso_29" localSheetId="2">'CRONO-GERAL (2)'!PassaExtenso_29</definedName>
    <definedName name="PassaExtenso_29" localSheetId="1">'MOBILIZAÇÕES (2)'!PassaExtenso_29</definedName>
    <definedName name="PassaExtenso_29">PassaExtenso_29</definedName>
    <definedName name="PassaExtenso_3" localSheetId="4">'CPU-GERAL (2)'!PassaExtenso_3</definedName>
    <definedName name="PassaExtenso_3" localSheetId="2">'CRONO-GERAL (2)'!PassaExtenso_3</definedName>
    <definedName name="PassaExtenso_3" localSheetId="1">'MOBILIZAÇÕES (2)'!PassaExtenso_3</definedName>
    <definedName name="PassaExtenso_3">PassaExtenso_3</definedName>
    <definedName name="PassaExtenso_3_1" localSheetId="4">'CPU-GERAL (2)'!PassaExtenso_3_1</definedName>
    <definedName name="PassaExtenso_3_1" localSheetId="2">'CRONO-GERAL (2)'!PassaExtenso_3_1</definedName>
    <definedName name="PassaExtenso_3_1" localSheetId="1">'MOBILIZAÇÕES (2)'!PassaExtenso_3_1</definedName>
    <definedName name="PassaExtenso_3_1">PassaExtenso_3_1</definedName>
    <definedName name="PassaExtenso_3_30" localSheetId="4">'CPU-GERAL (2)'!PassaExtenso_3_30</definedName>
    <definedName name="PassaExtenso_3_30" localSheetId="2">'CRONO-GERAL (2)'!PassaExtenso_3_30</definedName>
    <definedName name="PassaExtenso_3_30" localSheetId="1">'MOBILIZAÇÕES (2)'!PassaExtenso_3_30</definedName>
    <definedName name="PassaExtenso_3_30">PassaExtenso_3_30</definedName>
    <definedName name="PassaExtenso_30" localSheetId="4">'CPU-GERAL (2)'!PassaExtenso_30</definedName>
    <definedName name="PassaExtenso_30" localSheetId="2">'CRONO-GERAL (2)'!PassaExtenso_30</definedName>
    <definedName name="PassaExtenso_30" localSheetId="1">'MOBILIZAÇÕES (2)'!PassaExtenso_30</definedName>
    <definedName name="PassaExtenso_30">PassaExtenso_30</definedName>
    <definedName name="PassaExtenso_34" localSheetId="4">'CPU-GERAL (2)'!PassaExtenso_34</definedName>
    <definedName name="PassaExtenso_34" localSheetId="2">'CRONO-GERAL (2)'!PassaExtenso_34</definedName>
    <definedName name="PassaExtenso_34" localSheetId="1">'MOBILIZAÇÕES (2)'!PassaExtenso_34</definedName>
    <definedName name="PassaExtenso_34">PassaExtenso_34</definedName>
    <definedName name="PassaExtenso_34_10" localSheetId="4">'CPU-GERAL (2)'!PassaExtenso_34_10</definedName>
    <definedName name="PassaExtenso_34_10" localSheetId="2">'CRONO-GERAL (2)'!PassaExtenso_34_10</definedName>
    <definedName name="PassaExtenso_34_10" localSheetId="1">'MOBILIZAÇÕES (2)'!PassaExtenso_34_10</definedName>
    <definedName name="PassaExtenso_34_10">PassaExtenso_34_10</definedName>
    <definedName name="PassaExtenso_34_10_1" localSheetId="4">'CPU-GERAL (2)'!PassaExtenso_34_10_1</definedName>
    <definedName name="PassaExtenso_34_10_1" localSheetId="2">'CRONO-GERAL (2)'!PassaExtenso_34_10_1</definedName>
    <definedName name="PassaExtenso_34_10_1" localSheetId="1">'MOBILIZAÇÕES (2)'!PassaExtenso_34_10_1</definedName>
    <definedName name="PassaExtenso_34_10_1">PassaExtenso_34_10_1</definedName>
    <definedName name="PassaExtenso_34_10_30" localSheetId="4">'CPU-GERAL (2)'!PassaExtenso_34_10_30</definedName>
    <definedName name="PassaExtenso_34_10_30" localSheetId="2">'CRONO-GERAL (2)'!PassaExtenso_34_10_30</definedName>
    <definedName name="PassaExtenso_34_10_30" localSheetId="1">'MOBILIZAÇÕES (2)'!PassaExtenso_34_10_30</definedName>
    <definedName name="PassaExtenso_34_10_30">PassaExtenso_34_10_30</definedName>
    <definedName name="PassaExtenso_34_11" localSheetId="4">'CPU-GERAL (2)'!PassaExtenso_34_11</definedName>
    <definedName name="PassaExtenso_34_11" localSheetId="2">'CRONO-GERAL (2)'!PassaExtenso_34_11</definedName>
    <definedName name="PassaExtenso_34_11" localSheetId="1">'MOBILIZAÇÕES (2)'!PassaExtenso_34_11</definedName>
    <definedName name="PassaExtenso_34_11">PassaExtenso_34_11</definedName>
    <definedName name="PassaExtenso_34_11_1" localSheetId="4">'CPU-GERAL (2)'!PassaExtenso_34_11_1</definedName>
    <definedName name="PassaExtenso_34_11_1" localSheetId="2">'CRONO-GERAL (2)'!PassaExtenso_34_11_1</definedName>
    <definedName name="PassaExtenso_34_11_1" localSheetId="1">'MOBILIZAÇÕES (2)'!PassaExtenso_34_11_1</definedName>
    <definedName name="PassaExtenso_34_11_1">PassaExtenso_34_11_1</definedName>
    <definedName name="PassaExtenso_34_11_1_1">NA()</definedName>
    <definedName name="PassaExtenso_34_11_1_30" localSheetId="4">'CPU-GERAL (2)'!PassaExtenso_34_11_1_30</definedName>
    <definedName name="PassaExtenso_34_11_1_30" localSheetId="2">'CRONO-GERAL (2)'!PassaExtenso_34_11_1_30</definedName>
    <definedName name="PassaExtenso_34_11_1_30" localSheetId="1">'MOBILIZAÇÕES (2)'!PassaExtenso_34_11_1_30</definedName>
    <definedName name="PassaExtenso_34_11_1_30">PassaExtenso_34_11_1_30</definedName>
    <definedName name="PassaExtenso_34_11_10" localSheetId="4">'CPU-GERAL (2)'!PassaExtenso_34_11_10</definedName>
    <definedName name="PassaExtenso_34_11_10" localSheetId="2">'CRONO-GERAL (2)'!PassaExtenso_34_11_10</definedName>
    <definedName name="PassaExtenso_34_11_10" localSheetId="1">'MOBILIZAÇÕES (2)'!PassaExtenso_34_11_10</definedName>
    <definedName name="PassaExtenso_34_11_10">PassaExtenso_34_11_10</definedName>
    <definedName name="PassaExtenso_34_11_11" localSheetId="4">'CPU-GERAL (2)'!PassaExtenso_34_11_11</definedName>
    <definedName name="PassaExtenso_34_11_11" localSheetId="2">'CRONO-GERAL (2)'!PassaExtenso_34_11_11</definedName>
    <definedName name="PassaExtenso_34_11_11" localSheetId="1">'MOBILIZAÇÕES (2)'!PassaExtenso_34_11_11</definedName>
    <definedName name="PassaExtenso_34_11_11">PassaExtenso_34_11_11</definedName>
    <definedName name="PassaExtenso_34_11_11_30" localSheetId="4">'CPU-GERAL (2)'!PassaExtenso_34_11_11_30</definedName>
    <definedName name="PassaExtenso_34_11_11_30" localSheetId="2">'CRONO-GERAL (2)'!PassaExtenso_34_11_11_30</definedName>
    <definedName name="PassaExtenso_34_11_11_30" localSheetId="1">'MOBILIZAÇÕES (2)'!PassaExtenso_34_11_11_30</definedName>
    <definedName name="PassaExtenso_34_11_11_30">PassaExtenso_34_11_11_30</definedName>
    <definedName name="PassaExtenso_34_11_27" localSheetId="4">'CPU-GERAL (2)'!PassaExtenso_34_11_27</definedName>
    <definedName name="PassaExtenso_34_11_27" localSheetId="2">'CRONO-GERAL (2)'!PassaExtenso_34_11_27</definedName>
    <definedName name="PassaExtenso_34_11_27" localSheetId="1">'MOBILIZAÇÕES (2)'!PassaExtenso_34_11_27</definedName>
    <definedName name="PassaExtenso_34_11_27">PassaExtenso_34_11_27</definedName>
    <definedName name="PassaExtenso_34_11_27_30" localSheetId="4">'CPU-GERAL (2)'!PassaExtenso_34_11_27_30</definedName>
    <definedName name="PassaExtenso_34_11_27_30" localSheetId="2">'CRONO-GERAL (2)'!PassaExtenso_34_11_27_30</definedName>
    <definedName name="PassaExtenso_34_11_27_30" localSheetId="1">'MOBILIZAÇÕES (2)'!PassaExtenso_34_11_27_30</definedName>
    <definedName name="PassaExtenso_34_11_27_30">PassaExtenso_34_11_27_30</definedName>
    <definedName name="PassaExtenso_34_11_28" localSheetId="4">'CPU-GERAL (2)'!PassaExtenso_34_11_28</definedName>
    <definedName name="PassaExtenso_34_11_28" localSheetId="2">'CRONO-GERAL (2)'!PassaExtenso_34_11_28</definedName>
    <definedName name="PassaExtenso_34_11_28" localSheetId="1">'MOBILIZAÇÕES (2)'!PassaExtenso_34_11_28</definedName>
    <definedName name="PassaExtenso_34_11_28">PassaExtenso_34_11_28</definedName>
    <definedName name="PassaExtenso_34_11_29" localSheetId="4">'CPU-GERAL (2)'!PassaExtenso_34_11_29</definedName>
    <definedName name="PassaExtenso_34_11_29" localSheetId="2">'CRONO-GERAL (2)'!PassaExtenso_34_11_29</definedName>
    <definedName name="PassaExtenso_34_11_29" localSheetId="1">'MOBILIZAÇÕES (2)'!PassaExtenso_34_11_29</definedName>
    <definedName name="PassaExtenso_34_11_29">PassaExtenso_34_11_29</definedName>
    <definedName name="PassaExtenso_34_11_30" localSheetId="4">'CPU-GERAL (2)'!PassaExtenso_34_11_30</definedName>
    <definedName name="PassaExtenso_34_11_30" localSheetId="2">'CRONO-GERAL (2)'!PassaExtenso_34_11_30</definedName>
    <definedName name="PassaExtenso_34_11_30" localSheetId="1">'MOBILIZAÇÕES (2)'!PassaExtenso_34_11_30</definedName>
    <definedName name="PassaExtenso_34_11_30">PassaExtenso_34_11_30</definedName>
    <definedName name="PassaExtenso_34_11_8" localSheetId="4">'CPU-GERAL (2)'!PassaExtenso_34_11_8</definedName>
    <definedName name="PassaExtenso_34_11_8" localSheetId="2">'CRONO-GERAL (2)'!PassaExtenso_34_11_8</definedName>
    <definedName name="PassaExtenso_34_11_8" localSheetId="1">'MOBILIZAÇÕES (2)'!PassaExtenso_34_11_8</definedName>
    <definedName name="PassaExtenso_34_11_8">PassaExtenso_34_11_8</definedName>
    <definedName name="PassaExtenso_34_11_8_1" localSheetId="4">'CPU-GERAL (2)'!PassaExtenso_34_11_8_1</definedName>
    <definedName name="PassaExtenso_34_11_8_1" localSheetId="2">'CRONO-GERAL (2)'!PassaExtenso_34_11_8_1</definedName>
    <definedName name="PassaExtenso_34_11_8_1" localSheetId="1">'MOBILIZAÇÕES (2)'!PassaExtenso_34_11_8_1</definedName>
    <definedName name="PassaExtenso_34_11_8_1">PassaExtenso_34_11_8_1</definedName>
    <definedName name="PassaExtenso_34_11_8_30" localSheetId="4">'CPU-GERAL (2)'!PassaExtenso_34_11_8_30</definedName>
    <definedName name="PassaExtenso_34_11_8_30" localSheetId="2">'CRONO-GERAL (2)'!PassaExtenso_34_11_8_30</definedName>
    <definedName name="PassaExtenso_34_11_8_30" localSheetId="1">'MOBILIZAÇÕES (2)'!PassaExtenso_34_11_8_30</definedName>
    <definedName name="PassaExtenso_34_11_8_30">PassaExtenso_34_11_8_30</definedName>
    <definedName name="PassaExtenso_34_11_9" localSheetId="4">'CPU-GERAL (2)'!PassaExtenso_34_11_9</definedName>
    <definedName name="PassaExtenso_34_11_9" localSheetId="2">'CRONO-GERAL (2)'!PassaExtenso_34_11_9</definedName>
    <definedName name="PassaExtenso_34_11_9" localSheetId="1">'MOBILIZAÇÕES (2)'!PassaExtenso_34_11_9</definedName>
    <definedName name="PassaExtenso_34_11_9">PassaExtenso_34_11_9</definedName>
    <definedName name="PassaExtenso_34_11_9_30" localSheetId="4">'CPU-GERAL (2)'!PassaExtenso_34_11_9_30</definedName>
    <definedName name="PassaExtenso_34_11_9_30" localSheetId="2">'CRONO-GERAL (2)'!PassaExtenso_34_11_9_30</definedName>
    <definedName name="PassaExtenso_34_11_9_30" localSheetId="1">'MOBILIZAÇÕES (2)'!PassaExtenso_34_11_9_30</definedName>
    <definedName name="PassaExtenso_34_11_9_30">PassaExtenso_34_11_9_30</definedName>
    <definedName name="PassaExtenso_34_12" localSheetId="4">'CPU-GERAL (2)'!PassaExtenso_34_12</definedName>
    <definedName name="PassaExtenso_34_12" localSheetId="2">'CRONO-GERAL (2)'!PassaExtenso_34_12</definedName>
    <definedName name="PassaExtenso_34_12" localSheetId="1">'MOBILIZAÇÕES (2)'!PassaExtenso_34_12</definedName>
    <definedName name="PassaExtenso_34_12">PassaExtenso_34_12</definedName>
    <definedName name="PassaExtenso_34_12_30" localSheetId="4">'CPU-GERAL (2)'!PassaExtenso_34_12_30</definedName>
    <definedName name="PassaExtenso_34_12_30" localSheetId="2">'CRONO-GERAL (2)'!PassaExtenso_34_12_30</definedName>
    <definedName name="PassaExtenso_34_12_30" localSheetId="1">'MOBILIZAÇÕES (2)'!PassaExtenso_34_12_30</definedName>
    <definedName name="PassaExtenso_34_12_30">PassaExtenso_34_12_30</definedName>
    <definedName name="PassaExtenso_34_13" localSheetId="4">'CPU-GERAL (2)'!PassaExtenso_34_13</definedName>
    <definedName name="PassaExtenso_34_13" localSheetId="2">'CRONO-GERAL (2)'!PassaExtenso_34_13</definedName>
    <definedName name="PassaExtenso_34_13" localSheetId="1">'MOBILIZAÇÕES (2)'!PassaExtenso_34_13</definedName>
    <definedName name="PassaExtenso_34_13">PassaExtenso_34_13</definedName>
    <definedName name="PassaExtenso_34_13_10" localSheetId="4">'CPU-GERAL (2)'!PassaExtenso_34_13_10</definedName>
    <definedName name="PassaExtenso_34_13_10" localSheetId="2">'CRONO-GERAL (2)'!PassaExtenso_34_13_10</definedName>
    <definedName name="PassaExtenso_34_13_10" localSheetId="1">'MOBILIZAÇÕES (2)'!PassaExtenso_34_13_10</definedName>
    <definedName name="PassaExtenso_34_13_10">PassaExtenso_34_13_10</definedName>
    <definedName name="PassaExtenso_34_13_10_1" localSheetId="4">'CPU-GERAL (2)'!PassaExtenso_34_13_10_1</definedName>
    <definedName name="PassaExtenso_34_13_10_1" localSheetId="2">'CRONO-GERAL (2)'!PassaExtenso_34_13_10_1</definedName>
    <definedName name="PassaExtenso_34_13_10_1" localSheetId="1">'MOBILIZAÇÕES (2)'!PassaExtenso_34_13_10_1</definedName>
    <definedName name="PassaExtenso_34_13_10_1">PassaExtenso_34_13_10_1</definedName>
    <definedName name="PassaExtenso_34_13_10_30" localSheetId="4">'CPU-GERAL (2)'!PassaExtenso_34_13_10_30</definedName>
    <definedName name="PassaExtenso_34_13_10_30" localSheetId="2">'CRONO-GERAL (2)'!PassaExtenso_34_13_10_30</definedName>
    <definedName name="PassaExtenso_34_13_10_30" localSheetId="1">'MOBILIZAÇÕES (2)'!PassaExtenso_34_13_10_30</definedName>
    <definedName name="PassaExtenso_34_13_10_30">PassaExtenso_34_13_10_30</definedName>
    <definedName name="PassaExtenso_34_13_11" localSheetId="4">'CPU-GERAL (2)'!PassaExtenso_34_13_11</definedName>
    <definedName name="PassaExtenso_34_13_11" localSheetId="2">'CRONO-GERAL (2)'!PassaExtenso_34_13_11</definedName>
    <definedName name="PassaExtenso_34_13_11" localSheetId="1">'MOBILIZAÇÕES (2)'!PassaExtenso_34_13_11</definedName>
    <definedName name="PassaExtenso_34_13_11">PassaExtenso_34_13_11</definedName>
    <definedName name="PassaExtenso_34_13_11_1" localSheetId="4">'CPU-GERAL (2)'!PassaExtenso_34_13_11_1</definedName>
    <definedName name="PassaExtenso_34_13_11_1" localSheetId="2">'CRONO-GERAL (2)'!PassaExtenso_34_13_11_1</definedName>
    <definedName name="PassaExtenso_34_13_11_1" localSheetId="1">'MOBILIZAÇÕES (2)'!PassaExtenso_34_13_11_1</definedName>
    <definedName name="PassaExtenso_34_13_11_1">PassaExtenso_34_13_11_1</definedName>
    <definedName name="PassaExtenso_34_13_11_30" localSheetId="4">'CPU-GERAL (2)'!PassaExtenso_34_13_11_30</definedName>
    <definedName name="PassaExtenso_34_13_11_30" localSheetId="2">'CRONO-GERAL (2)'!PassaExtenso_34_13_11_30</definedName>
    <definedName name="PassaExtenso_34_13_11_30" localSheetId="1">'MOBILIZAÇÕES (2)'!PassaExtenso_34_13_11_30</definedName>
    <definedName name="PassaExtenso_34_13_11_30">PassaExtenso_34_13_11_30</definedName>
    <definedName name="PassaExtenso_34_13_12" localSheetId="4">'CPU-GERAL (2)'!PassaExtenso_34_13_12</definedName>
    <definedName name="PassaExtenso_34_13_12" localSheetId="2">'CRONO-GERAL (2)'!PassaExtenso_34_13_12</definedName>
    <definedName name="PassaExtenso_34_13_12" localSheetId="1">'MOBILIZAÇÕES (2)'!PassaExtenso_34_13_12</definedName>
    <definedName name="PassaExtenso_34_13_12">PassaExtenso_34_13_12</definedName>
    <definedName name="PassaExtenso_34_13_12_30" localSheetId="4">'CPU-GERAL (2)'!PassaExtenso_34_13_12_30</definedName>
    <definedName name="PassaExtenso_34_13_12_30" localSheetId="2">'CRONO-GERAL (2)'!PassaExtenso_34_13_12_30</definedName>
    <definedName name="PassaExtenso_34_13_12_30" localSheetId="1">'MOBILIZAÇÕES (2)'!PassaExtenso_34_13_12_30</definedName>
    <definedName name="PassaExtenso_34_13_12_30">PassaExtenso_34_13_12_30</definedName>
    <definedName name="PassaExtenso_34_13_27" localSheetId="4">'CPU-GERAL (2)'!PassaExtenso_34_13_27</definedName>
    <definedName name="PassaExtenso_34_13_27" localSheetId="2">'CRONO-GERAL (2)'!PassaExtenso_34_13_27</definedName>
    <definedName name="PassaExtenso_34_13_27" localSheetId="1">'MOBILIZAÇÕES (2)'!PassaExtenso_34_13_27</definedName>
    <definedName name="PassaExtenso_34_13_27">PassaExtenso_34_13_27</definedName>
    <definedName name="PassaExtenso_34_13_27_30" localSheetId="4">'CPU-GERAL (2)'!PassaExtenso_34_13_27_30</definedName>
    <definedName name="PassaExtenso_34_13_27_30" localSheetId="2">'CRONO-GERAL (2)'!PassaExtenso_34_13_27_30</definedName>
    <definedName name="PassaExtenso_34_13_27_30" localSheetId="1">'MOBILIZAÇÕES (2)'!PassaExtenso_34_13_27_30</definedName>
    <definedName name="PassaExtenso_34_13_27_30">PassaExtenso_34_13_27_30</definedName>
    <definedName name="PassaExtenso_34_13_28" localSheetId="4">'CPU-GERAL (2)'!PassaExtenso_34_13_28</definedName>
    <definedName name="PassaExtenso_34_13_28" localSheetId="2">'CRONO-GERAL (2)'!PassaExtenso_34_13_28</definedName>
    <definedName name="PassaExtenso_34_13_28" localSheetId="1">'MOBILIZAÇÕES (2)'!PassaExtenso_34_13_28</definedName>
    <definedName name="PassaExtenso_34_13_28">PassaExtenso_34_13_28</definedName>
    <definedName name="PassaExtenso_34_13_29" localSheetId="4">'CPU-GERAL (2)'!PassaExtenso_34_13_29</definedName>
    <definedName name="PassaExtenso_34_13_29" localSheetId="2">'CRONO-GERAL (2)'!PassaExtenso_34_13_29</definedName>
    <definedName name="PassaExtenso_34_13_29" localSheetId="1">'MOBILIZAÇÕES (2)'!PassaExtenso_34_13_29</definedName>
    <definedName name="PassaExtenso_34_13_29">PassaExtenso_34_13_29</definedName>
    <definedName name="PassaExtenso_34_13_3" localSheetId="4">'CPU-GERAL (2)'!PassaExtenso_34_13_3</definedName>
    <definedName name="PassaExtenso_34_13_3" localSheetId="2">'CRONO-GERAL (2)'!PassaExtenso_34_13_3</definedName>
    <definedName name="PassaExtenso_34_13_3" localSheetId="1">'MOBILIZAÇÕES (2)'!PassaExtenso_34_13_3</definedName>
    <definedName name="PassaExtenso_34_13_3">PassaExtenso_34_13_3</definedName>
    <definedName name="PassaExtenso_34_13_3_1" localSheetId="4">'CPU-GERAL (2)'!PassaExtenso_34_13_3_1</definedName>
    <definedName name="PassaExtenso_34_13_3_1" localSheetId="2">'CRONO-GERAL (2)'!PassaExtenso_34_13_3_1</definedName>
    <definedName name="PassaExtenso_34_13_3_1" localSheetId="1">'MOBILIZAÇÕES (2)'!PassaExtenso_34_13_3_1</definedName>
    <definedName name="PassaExtenso_34_13_3_1">PassaExtenso_34_13_3_1</definedName>
    <definedName name="PassaExtenso_34_13_3_30" localSheetId="4">'CPU-GERAL (2)'!PassaExtenso_34_13_3_30</definedName>
    <definedName name="PassaExtenso_34_13_3_30" localSheetId="2">'CRONO-GERAL (2)'!PassaExtenso_34_13_3_30</definedName>
    <definedName name="PassaExtenso_34_13_3_30" localSheetId="1">'MOBILIZAÇÕES (2)'!PassaExtenso_34_13_3_30</definedName>
    <definedName name="PassaExtenso_34_13_3_30">PassaExtenso_34_13_3_30</definedName>
    <definedName name="PassaExtenso_34_13_30" localSheetId="4">'CPU-GERAL (2)'!PassaExtenso_34_13_30</definedName>
    <definedName name="PassaExtenso_34_13_30" localSheetId="2">'CRONO-GERAL (2)'!PassaExtenso_34_13_30</definedName>
    <definedName name="PassaExtenso_34_13_30" localSheetId="1">'MOBILIZAÇÕES (2)'!PassaExtenso_34_13_30</definedName>
    <definedName name="PassaExtenso_34_13_30">PassaExtenso_34_13_30</definedName>
    <definedName name="PassaExtenso_34_13_4" localSheetId="4">'CPU-GERAL (2)'!PassaExtenso_34_13_4</definedName>
    <definedName name="PassaExtenso_34_13_4" localSheetId="2">'CRONO-GERAL (2)'!PassaExtenso_34_13_4</definedName>
    <definedName name="PassaExtenso_34_13_4" localSheetId="1">'MOBILIZAÇÕES (2)'!PassaExtenso_34_13_4</definedName>
    <definedName name="PassaExtenso_34_13_4">PassaExtenso_34_13_4</definedName>
    <definedName name="PassaExtenso_34_13_4_1" localSheetId="4">'CPU-GERAL (2)'!PassaExtenso_34_13_4_1</definedName>
    <definedName name="PassaExtenso_34_13_4_1" localSheetId="2">'CRONO-GERAL (2)'!PassaExtenso_34_13_4_1</definedName>
    <definedName name="PassaExtenso_34_13_4_1" localSheetId="1">'MOBILIZAÇÕES (2)'!PassaExtenso_34_13_4_1</definedName>
    <definedName name="PassaExtenso_34_13_4_1">PassaExtenso_34_13_4_1</definedName>
    <definedName name="PassaExtenso_34_13_4_30" localSheetId="4">'CPU-GERAL (2)'!PassaExtenso_34_13_4_30</definedName>
    <definedName name="PassaExtenso_34_13_4_30" localSheetId="2">'CRONO-GERAL (2)'!PassaExtenso_34_13_4_30</definedName>
    <definedName name="PassaExtenso_34_13_4_30" localSheetId="1">'MOBILIZAÇÕES (2)'!PassaExtenso_34_13_4_30</definedName>
    <definedName name="PassaExtenso_34_13_4_30">PassaExtenso_34_13_4_30</definedName>
    <definedName name="PassaExtenso_34_13_5" localSheetId="4">'CPU-GERAL (2)'!PassaExtenso_34_13_5</definedName>
    <definedName name="PassaExtenso_34_13_5" localSheetId="2">'CRONO-GERAL (2)'!PassaExtenso_34_13_5</definedName>
    <definedName name="PassaExtenso_34_13_5" localSheetId="1">'MOBILIZAÇÕES (2)'!PassaExtenso_34_13_5</definedName>
    <definedName name="PassaExtenso_34_13_5">PassaExtenso_34_13_5</definedName>
    <definedName name="PassaExtenso_34_13_5_1" localSheetId="4">'CPU-GERAL (2)'!PassaExtenso_34_13_5_1</definedName>
    <definedName name="PassaExtenso_34_13_5_1" localSheetId="2">'CRONO-GERAL (2)'!PassaExtenso_34_13_5_1</definedName>
    <definedName name="PassaExtenso_34_13_5_1" localSheetId="1">'MOBILIZAÇÕES (2)'!PassaExtenso_34_13_5_1</definedName>
    <definedName name="PassaExtenso_34_13_5_1">PassaExtenso_34_13_5_1</definedName>
    <definedName name="PassaExtenso_34_13_5_30" localSheetId="4">'CPU-GERAL (2)'!PassaExtenso_34_13_5_30</definedName>
    <definedName name="PassaExtenso_34_13_5_30" localSheetId="2">'CRONO-GERAL (2)'!PassaExtenso_34_13_5_30</definedName>
    <definedName name="PassaExtenso_34_13_5_30" localSheetId="1">'MOBILIZAÇÕES (2)'!PassaExtenso_34_13_5_30</definedName>
    <definedName name="PassaExtenso_34_13_5_30">PassaExtenso_34_13_5_30</definedName>
    <definedName name="PassaExtenso_34_13_6" localSheetId="4">'CPU-GERAL (2)'!PassaExtenso_34_13_6</definedName>
    <definedName name="PassaExtenso_34_13_6" localSheetId="2">'CRONO-GERAL (2)'!PassaExtenso_34_13_6</definedName>
    <definedName name="PassaExtenso_34_13_6" localSheetId="1">'MOBILIZAÇÕES (2)'!PassaExtenso_34_13_6</definedName>
    <definedName name="PassaExtenso_34_13_6">PassaExtenso_34_13_6</definedName>
    <definedName name="PassaExtenso_34_13_6_1" localSheetId="4">'CPU-GERAL (2)'!PassaExtenso_34_13_6_1</definedName>
    <definedName name="PassaExtenso_34_13_6_1" localSheetId="2">'CRONO-GERAL (2)'!PassaExtenso_34_13_6_1</definedName>
    <definedName name="PassaExtenso_34_13_6_1" localSheetId="1">'MOBILIZAÇÕES (2)'!PassaExtenso_34_13_6_1</definedName>
    <definedName name="PassaExtenso_34_13_6_1">PassaExtenso_34_13_6_1</definedName>
    <definedName name="PassaExtenso_34_13_6_30" localSheetId="4">'CPU-GERAL (2)'!PassaExtenso_34_13_6_30</definedName>
    <definedName name="PassaExtenso_34_13_6_30" localSheetId="2">'CRONO-GERAL (2)'!PassaExtenso_34_13_6_30</definedName>
    <definedName name="PassaExtenso_34_13_6_30" localSheetId="1">'MOBILIZAÇÕES (2)'!PassaExtenso_34_13_6_30</definedName>
    <definedName name="PassaExtenso_34_13_6_30">PassaExtenso_34_13_6_30</definedName>
    <definedName name="PassaExtenso_34_13_7" localSheetId="4">'CPU-GERAL (2)'!PassaExtenso_34_13_7</definedName>
    <definedName name="PassaExtenso_34_13_7" localSheetId="2">'CRONO-GERAL (2)'!PassaExtenso_34_13_7</definedName>
    <definedName name="PassaExtenso_34_13_7" localSheetId="1">'MOBILIZAÇÕES (2)'!PassaExtenso_34_13_7</definedName>
    <definedName name="PassaExtenso_34_13_7">PassaExtenso_34_13_7</definedName>
    <definedName name="PassaExtenso_34_13_7_1" localSheetId="4">'CPU-GERAL (2)'!PassaExtenso_34_13_7_1</definedName>
    <definedName name="PassaExtenso_34_13_7_1" localSheetId="2">'CRONO-GERAL (2)'!PassaExtenso_34_13_7_1</definedName>
    <definedName name="PassaExtenso_34_13_7_1" localSheetId="1">'MOBILIZAÇÕES (2)'!PassaExtenso_34_13_7_1</definedName>
    <definedName name="PassaExtenso_34_13_7_1">PassaExtenso_34_13_7_1</definedName>
    <definedName name="PassaExtenso_34_13_7_30" localSheetId="4">'CPU-GERAL (2)'!PassaExtenso_34_13_7_30</definedName>
    <definedName name="PassaExtenso_34_13_7_30" localSheetId="2">'CRONO-GERAL (2)'!PassaExtenso_34_13_7_30</definedName>
    <definedName name="PassaExtenso_34_13_7_30" localSheetId="1">'MOBILIZAÇÕES (2)'!PassaExtenso_34_13_7_30</definedName>
    <definedName name="PassaExtenso_34_13_7_30">PassaExtenso_34_13_7_30</definedName>
    <definedName name="PassaExtenso_34_13_8" localSheetId="4">'CPU-GERAL (2)'!PassaExtenso_34_13_8</definedName>
    <definedName name="PassaExtenso_34_13_8" localSheetId="2">'CRONO-GERAL (2)'!PassaExtenso_34_13_8</definedName>
    <definedName name="PassaExtenso_34_13_8" localSheetId="1">'MOBILIZAÇÕES (2)'!PassaExtenso_34_13_8</definedName>
    <definedName name="PassaExtenso_34_13_8">PassaExtenso_34_13_8</definedName>
    <definedName name="PassaExtenso_34_13_8_1" localSheetId="4">'CPU-GERAL (2)'!PassaExtenso_34_13_8_1</definedName>
    <definedName name="PassaExtenso_34_13_8_1" localSheetId="2">'CRONO-GERAL (2)'!PassaExtenso_34_13_8_1</definedName>
    <definedName name="PassaExtenso_34_13_8_1" localSheetId="1">'MOBILIZAÇÕES (2)'!PassaExtenso_34_13_8_1</definedName>
    <definedName name="PassaExtenso_34_13_8_1">PassaExtenso_34_13_8_1</definedName>
    <definedName name="PassaExtenso_34_13_8_30" localSheetId="4">'CPU-GERAL (2)'!PassaExtenso_34_13_8_30</definedName>
    <definedName name="PassaExtenso_34_13_8_30" localSheetId="2">'CRONO-GERAL (2)'!PassaExtenso_34_13_8_30</definedName>
    <definedName name="PassaExtenso_34_13_8_30" localSheetId="1">'MOBILIZAÇÕES (2)'!PassaExtenso_34_13_8_30</definedName>
    <definedName name="PassaExtenso_34_13_8_30">PassaExtenso_34_13_8_30</definedName>
    <definedName name="PassaExtenso_34_13_9" localSheetId="4">'CPU-GERAL (2)'!PassaExtenso_34_13_9</definedName>
    <definedName name="PassaExtenso_34_13_9" localSheetId="2">'CRONO-GERAL (2)'!PassaExtenso_34_13_9</definedName>
    <definedName name="PassaExtenso_34_13_9" localSheetId="1">'MOBILIZAÇÕES (2)'!PassaExtenso_34_13_9</definedName>
    <definedName name="PassaExtenso_34_13_9">PassaExtenso_34_13_9</definedName>
    <definedName name="PassaExtenso_34_13_9_1" localSheetId="4">'CPU-GERAL (2)'!PassaExtenso_34_13_9_1</definedName>
    <definedName name="PassaExtenso_34_13_9_1" localSheetId="2">'CRONO-GERAL (2)'!PassaExtenso_34_13_9_1</definedName>
    <definedName name="PassaExtenso_34_13_9_1" localSheetId="1">'MOBILIZAÇÕES (2)'!PassaExtenso_34_13_9_1</definedName>
    <definedName name="PassaExtenso_34_13_9_1">PassaExtenso_34_13_9_1</definedName>
    <definedName name="PassaExtenso_34_13_9_30" localSheetId="4">'CPU-GERAL (2)'!PassaExtenso_34_13_9_30</definedName>
    <definedName name="PassaExtenso_34_13_9_30" localSheetId="2">'CRONO-GERAL (2)'!PassaExtenso_34_13_9_30</definedName>
    <definedName name="PassaExtenso_34_13_9_30" localSheetId="1">'MOBILIZAÇÕES (2)'!PassaExtenso_34_13_9_30</definedName>
    <definedName name="PassaExtenso_34_13_9_30">PassaExtenso_34_13_9_30</definedName>
    <definedName name="PassaExtenso_34_19" localSheetId="4">'CPU-GERAL (2)'!PassaExtenso_34_19</definedName>
    <definedName name="PassaExtenso_34_19" localSheetId="2">'CRONO-GERAL (2)'!PassaExtenso_34_19</definedName>
    <definedName name="PassaExtenso_34_19" localSheetId="1">'MOBILIZAÇÕES (2)'!PassaExtenso_34_19</definedName>
    <definedName name="PassaExtenso_34_19">PassaExtenso_34_19</definedName>
    <definedName name="PassaExtenso_34_19_10" localSheetId="4">'CPU-GERAL (2)'!PassaExtenso_34_19_10</definedName>
    <definedName name="PassaExtenso_34_19_10" localSheetId="2">'CRONO-GERAL (2)'!PassaExtenso_34_19_10</definedName>
    <definedName name="PassaExtenso_34_19_10" localSheetId="1">'MOBILIZAÇÕES (2)'!PassaExtenso_34_19_10</definedName>
    <definedName name="PassaExtenso_34_19_10">PassaExtenso_34_19_10</definedName>
    <definedName name="PassaExtenso_34_19_11" localSheetId="4">'CPU-GERAL (2)'!PassaExtenso_34_19_11</definedName>
    <definedName name="PassaExtenso_34_19_11" localSheetId="2">'CRONO-GERAL (2)'!PassaExtenso_34_19_11</definedName>
    <definedName name="PassaExtenso_34_19_11" localSheetId="1">'MOBILIZAÇÕES (2)'!PassaExtenso_34_19_11</definedName>
    <definedName name="PassaExtenso_34_19_11">PassaExtenso_34_19_11</definedName>
    <definedName name="PassaExtenso_34_19_11_30" localSheetId="4">'CPU-GERAL (2)'!PassaExtenso_34_19_11_30</definedName>
    <definedName name="PassaExtenso_34_19_11_30" localSheetId="2">'CRONO-GERAL (2)'!PassaExtenso_34_19_11_30</definedName>
    <definedName name="PassaExtenso_34_19_11_30" localSheetId="1">'MOBILIZAÇÕES (2)'!PassaExtenso_34_19_11_30</definedName>
    <definedName name="PassaExtenso_34_19_11_30">PassaExtenso_34_19_11_30</definedName>
    <definedName name="PassaExtenso_34_19_27" localSheetId="4">'CPU-GERAL (2)'!PassaExtenso_34_19_27</definedName>
    <definedName name="PassaExtenso_34_19_27" localSheetId="2">'CRONO-GERAL (2)'!PassaExtenso_34_19_27</definedName>
    <definedName name="PassaExtenso_34_19_27" localSheetId="1">'MOBILIZAÇÕES (2)'!PassaExtenso_34_19_27</definedName>
    <definedName name="PassaExtenso_34_19_27">PassaExtenso_34_19_27</definedName>
    <definedName name="PassaExtenso_34_19_27_30" localSheetId="4">'CPU-GERAL (2)'!PassaExtenso_34_19_27_30</definedName>
    <definedName name="PassaExtenso_34_19_27_30" localSheetId="2">'CRONO-GERAL (2)'!PassaExtenso_34_19_27_30</definedName>
    <definedName name="PassaExtenso_34_19_27_30" localSheetId="1">'MOBILIZAÇÕES (2)'!PassaExtenso_34_19_27_30</definedName>
    <definedName name="PassaExtenso_34_19_27_30">PassaExtenso_34_19_27_30</definedName>
    <definedName name="PassaExtenso_34_19_28" localSheetId="4">'CPU-GERAL (2)'!PassaExtenso_34_19_28</definedName>
    <definedName name="PassaExtenso_34_19_28" localSheetId="2">'CRONO-GERAL (2)'!PassaExtenso_34_19_28</definedName>
    <definedName name="PassaExtenso_34_19_28" localSheetId="1">'MOBILIZAÇÕES (2)'!PassaExtenso_34_19_28</definedName>
    <definedName name="PassaExtenso_34_19_28">PassaExtenso_34_19_28</definedName>
    <definedName name="PassaExtenso_34_19_29" localSheetId="4">'CPU-GERAL (2)'!PassaExtenso_34_19_29</definedName>
    <definedName name="PassaExtenso_34_19_29" localSheetId="2">'CRONO-GERAL (2)'!PassaExtenso_34_19_29</definedName>
    <definedName name="PassaExtenso_34_19_29" localSheetId="1">'MOBILIZAÇÕES (2)'!PassaExtenso_34_19_29</definedName>
    <definedName name="PassaExtenso_34_19_29">PassaExtenso_34_19_29</definedName>
    <definedName name="PassaExtenso_34_19_30" localSheetId="4">'CPU-GERAL (2)'!PassaExtenso_34_19_30</definedName>
    <definedName name="PassaExtenso_34_19_30" localSheetId="2">'CRONO-GERAL (2)'!PassaExtenso_34_19_30</definedName>
    <definedName name="PassaExtenso_34_19_30" localSheetId="1">'MOBILIZAÇÕES (2)'!PassaExtenso_34_19_30</definedName>
    <definedName name="PassaExtenso_34_19_30">PassaExtenso_34_19_30</definedName>
    <definedName name="PassaExtenso_34_19_8" localSheetId="4">'CPU-GERAL (2)'!PassaExtenso_34_19_8</definedName>
    <definedName name="PassaExtenso_34_19_8" localSheetId="2">'CRONO-GERAL (2)'!PassaExtenso_34_19_8</definedName>
    <definedName name="PassaExtenso_34_19_8" localSheetId="1">'MOBILIZAÇÕES (2)'!PassaExtenso_34_19_8</definedName>
    <definedName name="PassaExtenso_34_19_8">PassaExtenso_34_19_8</definedName>
    <definedName name="PassaExtenso_34_19_8_1" localSheetId="4">'CPU-GERAL (2)'!PassaExtenso_34_19_8_1</definedName>
    <definedName name="PassaExtenso_34_19_8_1" localSheetId="2">'CRONO-GERAL (2)'!PassaExtenso_34_19_8_1</definedName>
    <definedName name="PassaExtenso_34_19_8_1" localSheetId="1">'MOBILIZAÇÕES (2)'!PassaExtenso_34_19_8_1</definedName>
    <definedName name="PassaExtenso_34_19_8_1">PassaExtenso_34_19_8_1</definedName>
    <definedName name="PassaExtenso_34_19_8_30" localSheetId="4">'CPU-GERAL (2)'!PassaExtenso_34_19_8_30</definedName>
    <definedName name="PassaExtenso_34_19_8_30" localSheetId="2">'CRONO-GERAL (2)'!PassaExtenso_34_19_8_30</definedName>
    <definedName name="PassaExtenso_34_19_8_30" localSheetId="1">'MOBILIZAÇÕES (2)'!PassaExtenso_34_19_8_30</definedName>
    <definedName name="PassaExtenso_34_19_8_30">PassaExtenso_34_19_8_30</definedName>
    <definedName name="PassaExtenso_34_19_9" localSheetId="4">'CPU-GERAL (2)'!PassaExtenso_34_19_9</definedName>
    <definedName name="PassaExtenso_34_19_9" localSheetId="2">'CRONO-GERAL (2)'!PassaExtenso_34_19_9</definedName>
    <definedName name="PassaExtenso_34_19_9" localSheetId="1">'MOBILIZAÇÕES (2)'!PassaExtenso_34_19_9</definedName>
    <definedName name="PassaExtenso_34_19_9">PassaExtenso_34_19_9</definedName>
    <definedName name="PassaExtenso_34_19_9_30" localSheetId="4">'CPU-GERAL (2)'!PassaExtenso_34_19_9_30</definedName>
    <definedName name="PassaExtenso_34_19_9_30" localSheetId="2">'CRONO-GERAL (2)'!PassaExtenso_34_19_9_30</definedName>
    <definedName name="PassaExtenso_34_19_9_30" localSheetId="1">'MOBILIZAÇÕES (2)'!PassaExtenso_34_19_9_30</definedName>
    <definedName name="PassaExtenso_34_19_9_30">PassaExtenso_34_19_9_30</definedName>
    <definedName name="PassaExtenso_34_2" localSheetId="4">'CPU-GERAL (2)'!PassaExtenso_34_2</definedName>
    <definedName name="PassaExtenso_34_2" localSheetId="2">'CRONO-GERAL (2)'!PassaExtenso_34_2</definedName>
    <definedName name="PassaExtenso_34_2" localSheetId="1">'MOBILIZAÇÕES (2)'!PassaExtenso_34_2</definedName>
    <definedName name="PassaExtenso_34_2">PassaExtenso_34_2</definedName>
    <definedName name="PassaExtenso_34_2_10" localSheetId="4">'CPU-GERAL (2)'!PassaExtenso_34_2_10</definedName>
    <definedName name="PassaExtenso_34_2_10" localSheetId="2">'CRONO-GERAL (2)'!PassaExtenso_34_2_10</definedName>
    <definedName name="PassaExtenso_34_2_10" localSheetId="1">'MOBILIZAÇÕES (2)'!PassaExtenso_34_2_10</definedName>
    <definedName name="PassaExtenso_34_2_10">PassaExtenso_34_2_10</definedName>
    <definedName name="PassaExtenso_34_2_11" localSheetId="4">'CPU-GERAL (2)'!PassaExtenso_34_2_11</definedName>
    <definedName name="PassaExtenso_34_2_11" localSheetId="2">'CRONO-GERAL (2)'!PassaExtenso_34_2_11</definedName>
    <definedName name="PassaExtenso_34_2_11" localSheetId="1">'MOBILIZAÇÕES (2)'!PassaExtenso_34_2_11</definedName>
    <definedName name="PassaExtenso_34_2_11">PassaExtenso_34_2_11</definedName>
    <definedName name="PassaExtenso_34_2_11_30" localSheetId="4">'CPU-GERAL (2)'!PassaExtenso_34_2_11_30</definedName>
    <definedName name="PassaExtenso_34_2_11_30" localSheetId="2">'CRONO-GERAL (2)'!PassaExtenso_34_2_11_30</definedName>
    <definedName name="PassaExtenso_34_2_11_30" localSheetId="1">'MOBILIZAÇÕES (2)'!PassaExtenso_34_2_11_30</definedName>
    <definedName name="PassaExtenso_34_2_11_30">PassaExtenso_34_2_11_30</definedName>
    <definedName name="PassaExtenso_34_2_27" localSheetId="4">'CPU-GERAL (2)'!PassaExtenso_34_2_27</definedName>
    <definedName name="PassaExtenso_34_2_27" localSheetId="2">'CRONO-GERAL (2)'!PassaExtenso_34_2_27</definedName>
    <definedName name="PassaExtenso_34_2_27" localSheetId="1">'MOBILIZAÇÕES (2)'!PassaExtenso_34_2_27</definedName>
    <definedName name="PassaExtenso_34_2_27">PassaExtenso_34_2_27</definedName>
    <definedName name="PassaExtenso_34_2_27_30" localSheetId="4">'CPU-GERAL (2)'!PassaExtenso_34_2_27_30</definedName>
    <definedName name="PassaExtenso_34_2_27_30" localSheetId="2">'CRONO-GERAL (2)'!PassaExtenso_34_2_27_30</definedName>
    <definedName name="PassaExtenso_34_2_27_30" localSheetId="1">'MOBILIZAÇÕES (2)'!PassaExtenso_34_2_27_30</definedName>
    <definedName name="PassaExtenso_34_2_27_30">PassaExtenso_34_2_27_30</definedName>
    <definedName name="PassaExtenso_34_2_28" localSheetId="4">'CPU-GERAL (2)'!PassaExtenso_34_2_28</definedName>
    <definedName name="PassaExtenso_34_2_28" localSheetId="2">'CRONO-GERAL (2)'!PassaExtenso_34_2_28</definedName>
    <definedName name="PassaExtenso_34_2_28" localSheetId="1">'MOBILIZAÇÕES (2)'!PassaExtenso_34_2_28</definedName>
    <definedName name="PassaExtenso_34_2_28">PassaExtenso_34_2_28</definedName>
    <definedName name="PassaExtenso_34_2_29" localSheetId="4">'CPU-GERAL (2)'!PassaExtenso_34_2_29</definedName>
    <definedName name="PassaExtenso_34_2_29" localSheetId="2">'CRONO-GERAL (2)'!PassaExtenso_34_2_29</definedName>
    <definedName name="PassaExtenso_34_2_29" localSheetId="1">'MOBILIZAÇÕES (2)'!PassaExtenso_34_2_29</definedName>
    <definedName name="PassaExtenso_34_2_29">PassaExtenso_34_2_29</definedName>
    <definedName name="PassaExtenso_34_2_30" localSheetId="4">'CPU-GERAL (2)'!PassaExtenso_34_2_30</definedName>
    <definedName name="PassaExtenso_34_2_30" localSheetId="2">'CRONO-GERAL (2)'!PassaExtenso_34_2_30</definedName>
    <definedName name="PassaExtenso_34_2_30" localSheetId="1">'MOBILIZAÇÕES (2)'!PassaExtenso_34_2_30</definedName>
    <definedName name="PassaExtenso_34_2_30">PassaExtenso_34_2_30</definedName>
    <definedName name="PassaExtenso_34_2_8" localSheetId="4">'CPU-GERAL (2)'!PassaExtenso_34_2_8</definedName>
    <definedName name="PassaExtenso_34_2_8" localSheetId="2">'CRONO-GERAL (2)'!PassaExtenso_34_2_8</definedName>
    <definedName name="PassaExtenso_34_2_8" localSheetId="1">'MOBILIZAÇÕES (2)'!PassaExtenso_34_2_8</definedName>
    <definedName name="PassaExtenso_34_2_8">PassaExtenso_34_2_8</definedName>
    <definedName name="PassaExtenso_34_2_8_1" localSheetId="4">'CPU-GERAL (2)'!PassaExtenso_34_2_8_1</definedName>
    <definedName name="PassaExtenso_34_2_8_1" localSheetId="2">'CRONO-GERAL (2)'!PassaExtenso_34_2_8_1</definedName>
    <definedName name="PassaExtenso_34_2_8_1" localSheetId="1">'MOBILIZAÇÕES (2)'!PassaExtenso_34_2_8_1</definedName>
    <definedName name="PassaExtenso_34_2_8_1">PassaExtenso_34_2_8_1</definedName>
    <definedName name="PassaExtenso_34_2_8_30" localSheetId="4">'CPU-GERAL (2)'!PassaExtenso_34_2_8_30</definedName>
    <definedName name="PassaExtenso_34_2_8_30" localSheetId="2">'CRONO-GERAL (2)'!PassaExtenso_34_2_8_30</definedName>
    <definedName name="PassaExtenso_34_2_8_30" localSheetId="1">'MOBILIZAÇÕES (2)'!PassaExtenso_34_2_8_30</definedName>
    <definedName name="PassaExtenso_34_2_8_30">PassaExtenso_34_2_8_30</definedName>
    <definedName name="PassaExtenso_34_2_9" localSheetId="4">'CPU-GERAL (2)'!PassaExtenso_34_2_9</definedName>
    <definedName name="PassaExtenso_34_2_9" localSheetId="2">'CRONO-GERAL (2)'!PassaExtenso_34_2_9</definedName>
    <definedName name="PassaExtenso_34_2_9" localSheetId="1">'MOBILIZAÇÕES (2)'!PassaExtenso_34_2_9</definedName>
    <definedName name="PassaExtenso_34_2_9">PassaExtenso_34_2_9</definedName>
    <definedName name="PassaExtenso_34_2_9_30" localSheetId="4">'CPU-GERAL (2)'!PassaExtenso_34_2_9_30</definedName>
    <definedName name="PassaExtenso_34_2_9_30" localSheetId="2">'CRONO-GERAL (2)'!PassaExtenso_34_2_9_30</definedName>
    <definedName name="PassaExtenso_34_2_9_30" localSheetId="1">'MOBILIZAÇÕES (2)'!PassaExtenso_34_2_9_30</definedName>
    <definedName name="PassaExtenso_34_2_9_30">PassaExtenso_34_2_9_30</definedName>
    <definedName name="PassaExtenso_34_27" localSheetId="4">'CPU-GERAL (2)'!PassaExtenso_34_27</definedName>
    <definedName name="PassaExtenso_34_27" localSheetId="2">'CRONO-GERAL (2)'!PassaExtenso_34_27</definedName>
    <definedName name="PassaExtenso_34_27" localSheetId="1">'MOBILIZAÇÕES (2)'!PassaExtenso_34_27</definedName>
    <definedName name="PassaExtenso_34_27">PassaExtenso_34_27</definedName>
    <definedName name="PassaExtenso_34_27_30" localSheetId="4">'CPU-GERAL (2)'!PassaExtenso_34_27_30</definedName>
    <definedName name="PassaExtenso_34_27_30" localSheetId="2">'CRONO-GERAL (2)'!PassaExtenso_34_27_30</definedName>
    <definedName name="PassaExtenso_34_27_30" localSheetId="1">'MOBILIZAÇÕES (2)'!PassaExtenso_34_27_30</definedName>
    <definedName name="PassaExtenso_34_27_30">PassaExtenso_34_27_30</definedName>
    <definedName name="PassaExtenso_34_28" localSheetId="4">'CPU-GERAL (2)'!PassaExtenso_34_28</definedName>
    <definedName name="PassaExtenso_34_28" localSheetId="2">'CRONO-GERAL (2)'!PassaExtenso_34_28</definedName>
    <definedName name="PassaExtenso_34_28" localSheetId="1">'MOBILIZAÇÕES (2)'!PassaExtenso_34_28</definedName>
    <definedName name="PassaExtenso_34_28">PassaExtenso_34_28</definedName>
    <definedName name="PassaExtenso_34_29" localSheetId="4">'CPU-GERAL (2)'!PassaExtenso_34_29</definedName>
    <definedName name="PassaExtenso_34_29" localSheetId="2">'CRONO-GERAL (2)'!PassaExtenso_34_29</definedName>
    <definedName name="PassaExtenso_34_29" localSheetId="1">'MOBILIZAÇÕES (2)'!PassaExtenso_34_29</definedName>
    <definedName name="PassaExtenso_34_29">PassaExtenso_34_29</definedName>
    <definedName name="PassaExtenso_34_3" localSheetId="4">'CPU-GERAL (2)'!PassaExtenso_34_3</definedName>
    <definedName name="PassaExtenso_34_3" localSheetId="2">'CRONO-GERAL (2)'!PassaExtenso_34_3</definedName>
    <definedName name="PassaExtenso_34_3" localSheetId="1">'MOBILIZAÇÕES (2)'!PassaExtenso_34_3</definedName>
    <definedName name="PassaExtenso_34_3">PassaExtenso_34_3</definedName>
    <definedName name="PassaExtenso_34_3_1" localSheetId="4">'CPU-GERAL (2)'!PassaExtenso_34_3_1</definedName>
    <definedName name="PassaExtenso_34_3_1" localSheetId="2">'CRONO-GERAL (2)'!PassaExtenso_34_3_1</definedName>
    <definedName name="PassaExtenso_34_3_1" localSheetId="1">'MOBILIZAÇÕES (2)'!PassaExtenso_34_3_1</definedName>
    <definedName name="PassaExtenso_34_3_1">PassaExtenso_34_3_1</definedName>
    <definedName name="PassaExtenso_34_3_1_1">NA()</definedName>
    <definedName name="PassaExtenso_34_3_1_30" localSheetId="4">'CPU-GERAL (2)'!PassaExtenso_34_3_1_30</definedName>
    <definedName name="PassaExtenso_34_3_1_30" localSheetId="2">'CRONO-GERAL (2)'!PassaExtenso_34_3_1_30</definedName>
    <definedName name="PassaExtenso_34_3_1_30" localSheetId="1">'MOBILIZAÇÕES (2)'!PassaExtenso_34_3_1_30</definedName>
    <definedName name="PassaExtenso_34_3_1_30">PassaExtenso_34_3_1_30</definedName>
    <definedName name="PassaExtenso_34_3_10" localSheetId="4">'CPU-GERAL (2)'!PassaExtenso_34_3_10</definedName>
    <definedName name="PassaExtenso_34_3_10" localSheetId="2">'CRONO-GERAL (2)'!PassaExtenso_34_3_10</definedName>
    <definedName name="PassaExtenso_34_3_10" localSheetId="1">'MOBILIZAÇÕES (2)'!PassaExtenso_34_3_10</definedName>
    <definedName name="PassaExtenso_34_3_10">PassaExtenso_34_3_10</definedName>
    <definedName name="PassaExtenso_34_3_11" localSheetId="4">'CPU-GERAL (2)'!PassaExtenso_34_3_11</definedName>
    <definedName name="PassaExtenso_34_3_11" localSheetId="2">'CRONO-GERAL (2)'!PassaExtenso_34_3_11</definedName>
    <definedName name="PassaExtenso_34_3_11" localSheetId="1">'MOBILIZAÇÕES (2)'!PassaExtenso_34_3_11</definedName>
    <definedName name="PassaExtenso_34_3_11">PassaExtenso_34_3_11</definedName>
    <definedName name="PassaExtenso_34_3_11_30" localSheetId="4">'CPU-GERAL (2)'!PassaExtenso_34_3_11_30</definedName>
    <definedName name="PassaExtenso_34_3_11_30" localSheetId="2">'CRONO-GERAL (2)'!PassaExtenso_34_3_11_30</definedName>
    <definedName name="PassaExtenso_34_3_11_30" localSheetId="1">'MOBILIZAÇÕES (2)'!PassaExtenso_34_3_11_30</definedName>
    <definedName name="PassaExtenso_34_3_11_30">PassaExtenso_34_3_11_30</definedName>
    <definedName name="PassaExtenso_34_3_27" localSheetId="4">'CPU-GERAL (2)'!PassaExtenso_34_3_27</definedName>
    <definedName name="PassaExtenso_34_3_27" localSheetId="2">'CRONO-GERAL (2)'!PassaExtenso_34_3_27</definedName>
    <definedName name="PassaExtenso_34_3_27" localSheetId="1">'MOBILIZAÇÕES (2)'!PassaExtenso_34_3_27</definedName>
    <definedName name="PassaExtenso_34_3_27">PassaExtenso_34_3_27</definedName>
    <definedName name="PassaExtenso_34_3_27_30" localSheetId="4">'CPU-GERAL (2)'!PassaExtenso_34_3_27_30</definedName>
    <definedName name="PassaExtenso_34_3_27_30" localSheetId="2">'CRONO-GERAL (2)'!PassaExtenso_34_3_27_30</definedName>
    <definedName name="PassaExtenso_34_3_27_30" localSheetId="1">'MOBILIZAÇÕES (2)'!PassaExtenso_34_3_27_30</definedName>
    <definedName name="PassaExtenso_34_3_27_30">PassaExtenso_34_3_27_30</definedName>
    <definedName name="PassaExtenso_34_3_28" localSheetId="4">'CPU-GERAL (2)'!PassaExtenso_34_3_28</definedName>
    <definedName name="PassaExtenso_34_3_28" localSheetId="2">'CRONO-GERAL (2)'!PassaExtenso_34_3_28</definedName>
    <definedName name="PassaExtenso_34_3_28" localSheetId="1">'MOBILIZAÇÕES (2)'!PassaExtenso_34_3_28</definedName>
    <definedName name="PassaExtenso_34_3_28">PassaExtenso_34_3_28</definedName>
    <definedName name="PassaExtenso_34_3_29" localSheetId="4">'CPU-GERAL (2)'!PassaExtenso_34_3_29</definedName>
    <definedName name="PassaExtenso_34_3_29" localSheetId="2">'CRONO-GERAL (2)'!PassaExtenso_34_3_29</definedName>
    <definedName name="PassaExtenso_34_3_29" localSheetId="1">'MOBILIZAÇÕES (2)'!PassaExtenso_34_3_29</definedName>
    <definedName name="PassaExtenso_34_3_29">PassaExtenso_34_3_29</definedName>
    <definedName name="PassaExtenso_34_3_30" localSheetId="4">'CPU-GERAL (2)'!PassaExtenso_34_3_30</definedName>
    <definedName name="PassaExtenso_34_3_30" localSheetId="2">'CRONO-GERAL (2)'!PassaExtenso_34_3_30</definedName>
    <definedName name="PassaExtenso_34_3_30" localSheetId="1">'MOBILIZAÇÕES (2)'!PassaExtenso_34_3_30</definedName>
    <definedName name="PassaExtenso_34_3_30">PassaExtenso_34_3_30</definedName>
    <definedName name="PassaExtenso_34_3_8" localSheetId="4">'CPU-GERAL (2)'!PassaExtenso_34_3_8</definedName>
    <definedName name="PassaExtenso_34_3_8" localSheetId="2">'CRONO-GERAL (2)'!PassaExtenso_34_3_8</definedName>
    <definedName name="PassaExtenso_34_3_8" localSheetId="1">'MOBILIZAÇÕES (2)'!PassaExtenso_34_3_8</definedName>
    <definedName name="PassaExtenso_34_3_8">PassaExtenso_34_3_8</definedName>
    <definedName name="PassaExtenso_34_3_8_1" localSheetId="4">'CPU-GERAL (2)'!PassaExtenso_34_3_8_1</definedName>
    <definedName name="PassaExtenso_34_3_8_1" localSheetId="2">'CRONO-GERAL (2)'!PassaExtenso_34_3_8_1</definedName>
    <definedName name="PassaExtenso_34_3_8_1" localSheetId="1">'MOBILIZAÇÕES (2)'!PassaExtenso_34_3_8_1</definedName>
    <definedName name="PassaExtenso_34_3_8_1">PassaExtenso_34_3_8_1</definedName>
    <definedName name="PassaExtenso_34_3_8_30" localSheetId="4">'CPU-GERAL (2)'!PassaExtenso_34_3_8_30</definedName>
    <definedName name="PassaExtenso_34_3_8_30" localSheetId="2">'CRONO-GERAL (2)'!PassaExtenso_34_3_8_30</definedName>
    <definedName name="PassaExtenso_34_3_8_30" localSheetId="1">'MOBILIZAÇÕES (2)'!PassaExtenso_34_3_8_30</definedName>
    <definedName name="PassaExtenso_34_3_8_30">PassaExtenso_34_3_8_30</definedName>
    <definedName name="PassaExtenso_34_3_9" localSheetId="4">'CPU-GERAL (2)'!PassaExtenso_34_3_9</definedName>
    <definedName name="PassaExtenso_34_3_9" localSheetId="2">'CRONO-GERAL (2)'!PassaExtenso_34_3_9</definedName>
    <definedName name="PassaExtenso_34_3_9" localSheetId="1">'MOBILIZAÇÕES (2)'!PassaExtenso_34_3_9</definedName>
    <definedName name="PassaExtenso_34_3_9">PassaExtenso_34_3_9</definedName>
    <definedName name="PassaExtenso_34_3_9_30" localSheetId="4">'CPU-GERAL (2)'!PassaExtenso_34_3_9_30</definedName>
    <definedName name="PassaExtenso_34_3_9_30" localSheetId="2">'CRONO-GERAL (2)'!PassaExtenso_34_3_9_30</definedName>
    <definedName name="PassaExtenso_34_3_9_30" localSheetId="1">'MOBILIZAÇÕES (2)'!PassaExtenso_34_3_9_30</definedName>
    <definedName name="PassaExtenso_34_3_9_30">PassaExtenso_34_3_9_30</definedName>
    <definedName name="PassaExtenso_34_30" localSheetId="4">'CPU-GERAL (2)'!PassaExtenso_34_30</definedName>
    <definedName name="PassaExtenso_34_30" localSheetId="2">'CRONO-GERAL (2)'!PassaExtenso_34_30</definedName>
    <definedName name="PassaExtenso_34_30" localSheetId="1">'MOBILIZAÇÕES (2)'!PassaExtenso_34_30</definedName>
    <definedName name="PassaExtenso_34_30">PassaExtenso_34_30</definedName>
    <definedName name="PassaExtenso_34_4" localSheetId="4">'CPU-GERAL (2)'!PassaExtenso_34_4</definedName>
    <definedName name="PassaExtenso_34_4" localSheetId="2">'CRONO-GERAL (2)'!PassaExtenso_34_4</definedName>
    <definedName name="PassaExtenso_34_4" localSheetId="1">'MOBILIZAÇÕES (2)'!PassaExtenso_34_4</definedName>
    <definedName name="PassaExtenso_34_4">PassaExtenso_34_4</definedName>
    <definedName name="PassaExtenso_34_4_1" localSheetId="4">'CPU-GERAL (2)'!PassaExtenso_34_4_1</definedName>
    <definedName name="PassaExtenso_34_4_1" localSheetId="2">'CRONO-GERAL (2)'!PassaExtenso_34_4_1</definedName>
    <definedName name="PassaExtenso_34_4_1" localSheetId="1">'MOBILIZAÇÕES (2)'!PassaExtenso_34_4_1</definedName>
    <definedName name="PassaExtenso_34_4_1">PassaExtenso_34_4_1</definedName>
    <definedName name="PassaExtenso_34_4_1_1">NA()</definedName>
    <definedName name="PassaExtenso_34_4_1_30" localSheetId="4">'CPU-GERAL (2)'!PassaExtenso_34_4_1_30</definedName>
    <definedName name="PassaExtenso_34_4_1_30" localSheetId="2">'CRONO-GERAL (2)'!PassaExtenso_34_4_1_30</definedName>
    <definedName name="PassaExtenso_34_4_1_30" localSheetId="1">'MOBILIZAÇÕES (2)'!PassaExtenso_34_4_1_30</definedName>
    <definedName name="PassaExtenso_34_4_1_30">PassaExtenso_34_4_1_30</definedName>
    <definedName name="PassaExtenso_34_4_10" localSheetId="4">'CPU-GERAL (2)'!PassaExtenso_34_4_10</definedName>
    <definedName name="PassaExtenso_34_4_10" localSheetId="2">'CRONO-GERAL (2)'!PassaExtenso_34_4_10</definedName>
    <definedName name="PassaExtenso_34_4_10" localSheetId="1">'MOBILIZAÇÕES (2)'!PassaExtenso_34_4_10</definedName>
    <definedName name="PassaExtenso_34_4_10">PassaExtenso_34_4_10</definedName>
    <definedName name="PassaExtenso_34_4_10_1" localSheetId="4">'CPU-GERAL (2)'!PassaExtenso_34_4_10_1</definedName>
    <definedName name="PassaExtenso_34_4_10_1" localSheetId="2">'CRONO-GERAL (2)'!PassaExtenso_34_4_10_1</definedName>
    <definedName name="PassaExtenso_34_4_10_1" localSheetId="1">'MOBILIZAÇÕES (2)'!PassaExtenso_34_4_10_1</definedName>
    <definedName name="PassaExtenso_34_4_10_1">PassaExtenso_34_4_10_1</definedName>
    <definedName name="PassaExtenso_34_4_10_30" localSheetId="4">'CPU-GERAL (2)'!PassaExtenso_34_4_10_30</definedName>
    <definedName name="PassaExtenso_34_4_10_30" localSheetId="2">'CRONO-GERAL (2)'!PassaExtenso_34_4_10_30</definedName>
    <definedName name="PassaExtenso_34_4_10_30" localSheetId="1">'MOBILIZAÇÕES (2)'!PassaExtenso_34_4_10_30</definedName>
    <definedName name="PassaExtenso_34_4_10_30">PassaExtenso_34_4_10_30</definedName>
    <definedName name="PassaExtenso_34_4_11" localSheetId="4">'CPU-GERAL (2)'!PassaExtenso_34_4_11</definedName>
    <definedName name="PassaExtenso_34_4_11" localSheetId="2">'CRONO-GERAL (2)'!PassaExtenso_34_4_11</definedName>
    <definedName name="PassaExtenso_34_4_11" localSheetId="1">'MOBILIZAÇÕES (2)'!PassaExtenso_34_4_11</definedName>
    <definedName name="PassaExtenso_34_4_11">PassaExtenso_34_4_11</definedName>
    <definedName name="PassaExtenso_34_4_11_1" localSheetId="4">'CPU-GERAL (2)'!PassaExtenso_34_4_11_1</definedName>
    <definedName name="PassaExtenso_34_4_11_1" localSheetId="2">'CRONO-GERAL (2)'!PassaExtenso_34_4_11_1</definedName>
    <definedName name="PassaExtenso_34_4_11_1" localSheetId="1">'MOBILIZAÇÕES (2)'!PassaExtenso_34_4_11_1</definedName>
    <definedName name="PassaExtenso_34_4_11_1">PassaExtenso_34_4_11_1</definedName>
    <definedName name="PassaExtenso_34_4_11_30" localSheetId="4">'CPU-GERAL (2)'!PassaExtenso_34_4_11_30</definedName>
    <definedName name="PassaExtenso_34_4_11_30" localSheetId="2">'CRONO-GERAL (2)'!PassaExtenso_34_4_11_30</definedName>
    <definedName name="PassaExtenso_34_4_11_30" localSheetId="1">'MOBILIZAÇÕES (2)'!PassaExtenso_34_4_11_30</definedName>
    <definedName name="PassaExtenso_34_4_11_30">PassaExtenso_34_4_11_30</definedName>
    <definedName name="PassaExtenso_34_4_12" localSheetId="4">'CPU-GERAL (2)'!PassaExtenso_34_4_12</definedName>
    <definedName name="PassaExtenso_34_4_12" localSheetId="2">'CRONO-GERAL (2)'!PassaExtenso_34_4_12</definedName>
    <definedName name="PassaExtenso_34_4_12" localSheetId="1">'MOBILIZAÇÕES (2)'!PassaExtenso_34_4_12</definedName>
    <definedName name="PassaExtenso_34_4_12">PassaExtenso_34_4_12</definedName>
    <definedName name="PassaExtenso_34_4_12_30" localSheetId="4">'CPU-GERAL (2)'!PassaExtenso_34_4_12_30</definedName>
    <definedName name="PassaExtenso_34_4_12_30" localSheetId="2">'CRONO-GERAL (2)'!PassaExtenso_34_4_12_30</definedName>
    <definedName name="PassaExtenso_34_4_12_30" localSheetId="1">'MOBILIZAÇÕES (2)'!PassaExtenso_34_4_12_30</definedName>
    <definedName name="PassaExtenso_34_4_12_30">PassaExtenso_34_4_12_30</definedName>
    <definedName name="PassaExtenso_34_4_19" localSheetId="4">'CPU-GERAL (2)'!PassaExtenso_34_4_19</definedName>
    <definedName name="PassaExtenso_34_4_19" localSheetId="2">'CRONO-GERAL (2)'!PassaExtenso_34_4_19</definedName>
    <definedName name="PassaExtenso_34_4_19" localSheetId="1">'MOBILIZAÇÕES (2)'!PassaExtenso_34_4_19</definedName>
    <definedName name="PassaExtenso_34_4_19">PassaExtenso_34_4_19</definedName>
    <definedName name="PassaExtenso_34_4_19_10" localSheetId="4">'CPU-GERAL (2)'!PassaExtenso_34_4_19_10</definedName>
    <definedName name="PassaExtenso_34_4_19_10" localSheetId="2">'CRONO-GERAL (2)'!PassaExtenso_34_4_19_10</definedName>
    <definedName name="PassaExtenso_34_4_19_10" localSheetId="1">'MOBILIZAÇÕES (2)'!PassaExtenso_34_4_19_10</definedName>
    <definedName name="PassaExtenso_34_4_19_10">PassaExtenso_34_4_19_10</definedName>
    <definedName name="PassaExtenso_34_4_19_11" localSheetId="4">'CPU-GERAL (2)'!PassaExtenso_34_4_19_11</definedName>
    <definedName name="PassaExtenso_34_4_19_11" localSheetId="2">'CRONO-GERAL (2)'!PassaExtenso_34_4_19_11</definedName>
    <definedName name="PassaExtenso_34_4_19_11" localSheetId="1">'MOBILIZAÇÕES (2)'!PassaExtenso_34_4_19_11</definedName>
    <definedName name="PassaExtenso_34_4_19_11">PassaExtenso_34_4_19_11</definedName>
    <definedName name="PassaExtenso_34_4_19_11_30" localSheetId="4">'CPU-GERAL (2)'!PassaExtenso_34_4_19_11_30</definedName>
    <definedName name="PassaExtenso_34_4_19_11_30" localSheetId="2">'CRONO-GERAL (2)'!PassaExtenso_34_4_19_11_30</definedName>
    <definedName name="PassaExtenso_34_4_19_11_30" localSheetId="1">'MOBILIZAÇÕES (2)'!PassaExtenso_34_4_19_11_30</definedName>
    <definedName name="PassaExtenso_34_4_19_11_30">PassaExtenso_34_4_19_11_30</definedName>
    <definedName name="PassaExtenso_34_4_19_27" localSheetId="4">'CPU-GERAL (2)'!PassaExtenso_34_4_19_27</definedName>
    <definedName name="PassaExtenso_34_4_19_27" localSheetId="2">'CRONO-GERAL (2)'!PassaExtenso_34_4_19_27</definedName>
    <definedName name="PassaExtenso_34_4_19_27" localSheetId="1">'MOBILIZAÇÕES (2)'!PassaExtenso_34_4_19_27</definedName>
    <definedName name="PassaExtenso_34_4_19_27">PassaExtenso_34_4_19_27</definedName>
    <definedName name="PassaExtenso_34_4_19_27_30" localSheetId="4">'CPU-GERAL (2)'!PassaExtenso_34_4_19_27_30</definedName>
    <definedName name="PassaExtenso_34_4_19_27_30" localSheetId="2">'CRONO-GERAL (2)'!PassaExtenso_34_4_19_27_30</definedName>
    <definedName name="PassaExtenso_34_4_19_27_30" localSheetId="1">'MOBILIZAÇÕES (2)'!PassaExtenso_34_4_19_27_30</definedName>
    <definedName name="PassaExtenso_34_4_19_27_30">PassaExtenso_34_4_19_27_30</definedName>
    <definedName name="PassaExtenso_34_4_19_28" localSheetId="4">'CPU-GERAL (2)'!PassaExtenso_34_4_19_28</definedName>
    <definedName name="PassaExtenso_34_4_19_28" localSheetId="2">'CRONO-GERAL (2)'!PassaExtenso_34_4_19_28</definedName>
    <definedName name="PassaExtenso_34_4_19_28" localSheetId="1">'MOBILIZAÇÕES (2)'!PassaExtenso_34_4_19_28</definedName>
    <definedName name="PassaExtenso_34_4_19_28">PassaExtenso_34_4_19_28</definedName>
    <definedName name="PassaExtenso_34_4_19_29" localSheetId="4">'CPU-GERAL (2)'!PassaExtenso_34_4_19_29</definedName>
    <definedName name="PassaExtenso_34_4_19_29" localSheetId="2">'CRONO-GERAL (2)'!PassaExtenso_34_4_19_29</definedName>
    <definedName name="PassaExtenso_34_4_19_29" localSheetId="1">'MOBILIZAÇÕES (2)'!PassaExtenso_34_4_19_29</definedName>
    <definedName name="PassaExtenso_34_4_19_29">PassaExtenso_34_4_19_29</definedName>
    <definedName name="PassaExtenso_34_4_19_30" localSheetId="4">'CPU-GERAL (2)'!PassaExtenso_34_4_19_30</definedName>
    <definedName name="PassaExtenso_34_4_19_30" localSheetId="2">'CRONO-GERAL (2)'!PassaExtenso_34_4_19_30</definedName>
    <definedName name="PassaExtenso_34_4_19_30" localSheetId="1">'MOBILIZAÇÕES (2)'!PassaExtenso_34_4_19_30</definedName>
    <definedName name="PassaExtenso_34_4_19_30">PassaExtenso_34_4_19_30</definedName>
    <definedName name="PassaExtenso_34_4_19_8" localSheetId="4">'CPU-GERAL (2)'!PassaExtenso_34_4_19_8</definedName>
    <definedName name="PassaExtenso_34_4_19_8" localSheetId="2">'CRONO-GERAL (2)'!PassaExtenso_34_4_19_8</definedName>
    <definedName name="PassaExtenso_34_4_19_8" localSheetId="1">'MOBILIZAÇÕES (2)'!PassaExtenso_34_4_19_8</definedName>
    <definedName name="PassaExtenso_34_4_19_8">PassaExtenso_34_4_19_8</definedName>
    <definedName name="PassaExtenso_34_4_19_8_1" localSheetId="4">'CPU-GERAL (2)'!PassaExtenso_34_4_19_8_1</definedName>
    <definedName name="PassaExtenso_34_4_19_8_1" localSheetId="2">'CRONO-GERAL (2)'!PassaExtenso_34_4_19_8_1</definedName>
    <definedName name="PassaExtenso_34_4_19_8_1" localSheetId="1">'MOBILIZAÇÕES (2)'!PassaExtenso_34_4_19_8_1</definedName>
    <definedName name="PassaExtenso_34_4_19_8_1">PassaExtenso_34_4_19_8_1</definedName>
    <definedName name="PassaExtenso_34_4_19_8_30" localSheetId="4">'CPU-GERAL (2)'!PassaExtenso_34_4_19_8_30</definedName>
    <definedName name="PassaExtenso_34_4_19_8_30" localSheetId="2">'CRONO-GERAL (2)'!PassaExtenso_34_4_19_8_30</definedName>
    <definedName name="PassaExtenso_34_4_19_8_30" localSheetId="1">'MOBILIZAÇÕES (2)'!PassaExtenso_34_4_19_8_30</definedName>
    <definedName name="PassaExtenso_34_4_19_8_30">PassaExtenso_34_4_19_8_30</definedName>
    <definedName name="PassaExtenso_34_4_19_9" localSheetId="4">'CPU-GERAL (2)'!PassaExtenso_34_4_19_9</definedName>
    <definedName name="PassaExtenso_34_4_19_9" localSheetId="2">'CRONO-GERAL (2)'!PassaExtenso_34_4_19_9</definedName>
    <definedName name="PassaExtenso_34_4_19_9" localSheetId="1">'MOBILIZAÇÕES (2)'!PassaExtenso_34_4_19_9</definedName>
    <definedName name="PassaExtenso_34_4_19_9">PassaExtenso_34_4_19_9</definedName>
    <definedName name="PassaExtenso_34_4_19_9_30" localSheetId="4">'CPU-GERAL (2)'!PassaExtenso_34_4_19_9_30</definedName>
    <definedName name="PassaExtenso_34_4_19_9_30" localSheetId="2">'CRONO-GERAL (2)'!PassaExtenso_34_4_19_9_30</definedName>
    <definedName name="PassaExtenso_34_4_19_9_30" localSheetId="1">'MOBILIZAÇÕES (2)'!PassaExtenso_34_4_19_9_30</definedName>
    <definedName name="PassaExtenso_34_4_19_9_30">PassaExtenso_34_4_19_9_30</definedName>
    <definedName name="PassaExtenso_34_4_27" localSheetId="4">'CPU-GERAL (2)'!PassaExtenso_34_4_27</definedName>
    <definedName name="PassaExtenso_34_4_27" localSheetId="2">'CRONO-GERAL (2)'!PassaExtenso_34_4_27</definedName>
    <definedName name="PassaExtenso_34_4_27" localSheetId="1">'MOBILIZAÇÕES (2)'!PassaExtenso_34_4_27</definedName>
    <definedName name="PassaExtenso_34_4_27">PassaExtenso_34_4_27</definedName>
    <definedName name="PassaExtenso_34_4_27_30" localSheetId="4">'CPU-GERAL (2)'!PassaExtenso_34_4_27_30</definedName>
    <definedName name="PassaExtenso_34_4_27_30" localSheetId="2">'CRONO-GERAL (2)'!PassaExtenso_34_4_27_30</definedName>
    <definedName name="PassaExtenso_34_4_27_30" localSheetId="1">'MOBILIZAÇÕES (2)'!PassaExtenso_34_4_27_30</definedName>
    <definedName name="PassaExtenso_34_4_27_30">PassaExtenso_34_4_27_30</definedName>
    <definedName name="PassaExtenso_34_4_28" localSheetId="4">'CPU-GERAL (2)'!PassaExtenso_34_4_28</definedName>
    <definedName name="PassaExtenso_34_4_28" localSheetId="2">'CRONO-GERAL (2)'!PassaExtenso_34_4_28</definedName>
    <definedName name="PassaExtenso_34_4_28" localSheetId="1">'MOBILIZAÇÕES (2)'!PassaExtenso_34_4_28</definedName>
    <definedName name="PassaExtenso_34_4_28">PassaExtenso_34_4_28</definedName>
    <definedName name="PassaExtenso_34_4_29" localSheetId="4">'CPU-GERAL (2)'!PassaExtenso_34_4_29</definedName>
    <definedName name="PassaExtenso_34_4_29" localSheetId="2">'CRONO-GERAL (2)'!PassaExtenso_34_4_29</definedName>
    <definedName name="PassaExtenso_34_4_29" localSheetId="1">'MOBILIZAÇÕES (2)'!PassaExtenso_34_4_29</definedName>
    <definedName name="PassaExtenso_34_4_29">PassaExtenso_34_4_29</definedName>
    <definedName name="PassaExtenso_34_4_3" localSheetId="4">'CPU-GERAL (2)'!PassaExtenso_34_4_3</definedName>
    <definedName name="PassaExtenso_34_4_3" localSheetId="2">'CRONO-GERAL (2)'!PassaExtenso_34_4_3</definedName>
    <definedName name="PassaExtenso_34_4_3" localSheetId="1">'MOBILIZAÇÕES (2)'!PassaExtenso_34_4_3</definedName>
    <definedName name="PassaExtenso_34_4_3">PassaExtenso_34_4_3</definedName>
    <definedName name="PassaExtenso_34_4_3_1" localSheetId="4">'CPU-GERAL (2)'!PassaExtenso_34_4_3_1</definedName>
    <definedName name="PassaExtenso_34_4_3_1" localSheetId="2">'CRONO-GERAL (2)'!PassaExtenso_34_4_3_1</definedName>
    <definedName name="PassaExtenso_34_4_3_1" localSheetId="1">'MOBILIZAÇÕES (2)'!PassaExtenso_34_4_3_1</definedName>
    <definedName name="PassaExtenso_34_4_3_1">PassaExtenso_34_4_3_1</definedName>
    <definedName name="PassaExtenso_34_4_3_30" localSheetId="4">'CPU-GERAL (2)'!PassaExtenso_34_4_3_30</definedName>
    <definedName name="PassaExtenso_34_4_3_30" localSheetId="2">'CRONO-GERAL (2)'!PassaExtenso_34_4_3_30</definedName>
    <definedName name="PassaExtenso_34_4_3_30" localSheetId="1">'MOBILIZAÇÕES (2)'!PassaExtenso_34_4_3_30</definedName>
    <definedName name="PassaExtenso_34_4_3_30">PassaExtenso_34_4_3_30</definedName>
    <definedName name="PassaExtenso_34_4_30" localSheetId="4">'CPU-GERAL (2)'!PassaExtenso_34_4_30</definedName>
    <definedName name="PassaExtenso_34_4_30" localSheetId="2">'CRONO-GERAL (2)'!PassaExtenso_34_4_30</definedName>
    <definedName name="PassaExtenso_34_4_30" localSheetId="1">'MOBILIZAÇÕES (2)'!PassaExtenso_34_4_30</definedName>
    <definedName name="PassaExtenso_34_4_30">PassaExtenso_34_4_30</definedName>
    <definedName name="PassaExtenso_34_4_4" localSheetId="4">'CPU-GERAL (2)'!PassaExtenso_34_4_4</definedName>
    <definedName name="PassaExtenso_34_4_4" localSheetId="2">'CRONO-GERAL (2)'!PassaExtenso_34_4_4</definedName>
    <definedName name="PassaExtenso_34_4_4" localSheetId="1">'MOBILIZAÇÕES (2)'!PassaExtenso_34_4_4</definedName>
    <definedName name="PassaExtenso_34_4_4">PassaExtenso_34_4_4</definedName>
    <definedName name="PassaExtenso_34_4_4_1" localSheetId="4">'CPU-GERAL (2)'!PassaExtenso_34_4_4_1</definedName>
    <definedName name="PassaExtenso_34_4_4_1" localSheetId="2">'CRONO-GERAL (2)'!PassaExtenso_34_4_4_1</definedName>
    <definedName name="PassaExtenso_34_4_4_1" localSheetId="1">'MOBILIZAÇÕES (2)'!PassaExtenso_34_4_4_1</definedName>
    <definedName name="PassaExtenso_34_4_4_1">PassaExtenso_34_4_4_1</definedName>
    <definedName name="PassaExtenso_34_4_4_30" localSheetId="4">'CPU-GERAL (2)'!PassaExtenso_34_4_4_30</definedName>
    <definedName name="PassaExtenso_34_4_4_30" localSheetId="2">'CRONO-GERAL (2)'!PassaExtenso_34_4_4_30</definedName>
    <definedName name="PassaExtenso_34_4_4_30" localSheetId="1">'MOBILIZAÇÕES (2)'!PassaExtenso_34_4_4_30</definedName>
    <definedName name="PassaExtenso_34_4_4_30">PassaExtenso_34_4_4_30</definedName>
    <definedName name="PassaExtenso_34_4_5" localSheetId="4">'CPU-GERAL (2)'!PassaExtenso_34_4_5</definedName>
    <definedName name="PassaExtenso_34_4_5" localSheetId="2">'CRONO-GERAL (2)'!PassaExtenso_34_4_5</definedName>
    <definedName name="PassaExtenso_34_4_5" localSheetId="1">'MOBILIZAÇÕES (2)'!PassaExtenso_34_4_5</definedName>
    <definedName name="PassaExtenso_34_4_5">PassaExtenso_34_4_5</definedName>
    <definedName name="PassaExtenso_34_4_5_1" localSheetId="4">'CPU-GERAL (2)'!PassaExtenso_34_4_5_1</definedName>
    <definedName name="PassaExtenso_34_4_5_1" localSheetId="2">'CRONO-GERAL (2)'!PassaExtenso_34_4_5_1</definedName>
    <definedName name="PassaExtenso_34_4_5_1" localSheetId="1">'MOBILIZAÇÕES (2)'!PassaExtenso_34_4_5_1</definedName>
    <definedName name="PassaExtenso_34_4_5_1">PassaExtenso_34_4_5_1</definedName>
    <definedName name="PassaExtenso_34_4_5_30" localSheetId="4">'CPU-GERAL (2)'!PassaExtenso_34_4_5_30</definedName>
    <definedName name="PassaExtenso_34_4_5_30" localSheetId="2">'CRONO-GERAL (2)'!PassaExtenso_34_4_5_30</definedName>
    <definedName name="PassaExtenso_34_4_5_30" localSheetId="1">'MOBILIZAÇÕES (2)'!PassaExtenso_34_4_5_30</definedName>
    <definedName name="PassaExtenso_34_4_5_30">PassaExtenso_34_4_5_30</definedName>
    <definedName name="PassaExtenso_34_4_6" localSheetId="4">'CPU-GERAL (2)'!PassaExtenso_34_4_6</definedName>
    <definedName name="PassaExtenso_34_4_6" localSheetId="2">'CRONO-GERAL (2)'!PassaExtenso_34_4_6</definedName>
    <definedName name="PassaExtenso_34_4_6" localSheetId="1">'MOBILIZAÇÕES (2)'!PassaExtenso_34_4_6</definedName>
    <definedName name="PassaExtenso_34_4_6">PassaExtenso_34_4_6</definedName>
    <definedName name="PassaExtenso_34_4_6_1" localSheetId="4">'CPU-GERAL (2)'!PassaExtenso_34_4_6_1</definedName>
    <definedName name="PassaExtenso_34_4_6_1" localSheetId="2">'CRONO-GERAL (2)'!PassaExtenso_34_4_6_1</definedName>
    <definedName name="PassaExtenso_34_4_6_1" localSheetId="1">'MOBILIZAÇÕES (2)'!PassaExtenso_34_4_6_1</definedName>
    <definedName name="PassaExtenso_34_4_6_1">PassaExtenso_34_4_6_1</definedName>
    <definedName name="PassaExtenso_34_4_6_30" localSheetId="4">'CPU-GERAL (2)'!PassaExtenso_34_4_6_30</definedName>
    <definedName name="PassaExtenso_34_4_6_30" localSheetId="2">'CRONO-GERAL (2)'!PassaExtenso_34_4_6_30</definedName>
    <definedName name="PassaExtenso_34_4_6_30" localSheetId="1">'MOBILIZAÇÕES (2)'!PassaExtenso_34_4_6_30</definedName>
    <definedName name="PassaExtenso_34_4_6_30">PassaExtenso_34_4_6_30</definedName>
    <definedName name="PassaExtenso_34_4_7" localSheetId="4">'CPU-GERAL (2)'!PassaExtenso_34_4_7</definedName>
    <definedName name="PassaExtenso_34_4_7" localSheetId="2">'CRONO-GERAL (2)'!PassaExtenso_34_4_7</definedName>
    <definedName name="PassaExtenso_34_4_7" localSheetId="1">'MOBILIZAÇÕES (2)'!PassaExtenso_34_4_7</definedName>
    <definedName name="PassaExtenso_34_4_7">PassaExtenso_34_4_7</definedName>
    <definedName name="PassaExtenso_34_4_7_1" localSheetId="4">'CPU-GERAL (2)'!PassaExtenso_34_4_7_1</definedName>
    <definedName name="PassaExtenso_34_4_7_1" localSheetId="2">'CRONO-GERAL (2)'!PassaExtenso_34_4_7_1</definedName>
    <definedName name="PassaExtenso_34_4_7_1" localSheetId="1">'MOBILIZAÇÕES (2)'!PassaExtenso_34_4_7_1</definedName>
    <definedName name="PassaExtenso_34_4_7_1">PassaExtenso_34_4_7_1</definedName>
    <definedName name="PassaExtenso_34_4_7_30" localSheetId="4">'CPU-GERAL (2)'!PassaExtenso_34_4_7_30</definedName>
    <definedName name="PassaExtenso_34_4_7_30" localSheetId="2">'CRONO-GERAL (2)'!PassaExtenso_34_4_7_30</definedName>
    <definedName name="PassaExtenso_34_4_7_30" localSheetId="1">'MOBILIZAÇÕES (2)'!PassaExtenso_34_4_7_30</definedName>
    <definedName name="PassaExtenso_34_4_7_30">PassaExtenso_34_4_7_30</definedName>
    <definedName name="PassaExtenso_34_4_8" localSheetId="4">'CPU-GERAL (2)'!PassaExtenso_34_4_8</definedName>
    <definedName name="PassaExtenso_34_4_8" localSheetId="2">'CRONO-GERAL (2)'!PassaExtenso_34_4_8</definedName>
    <definedName name="PassaExtenso_34_4_8" localSheetId="1">'MOBILIZAÇÕES (2)'!PassaExtenso_34_4_8</definedName>
    <definedName name="PassaExtenso_34_4_8">PassaExtenso_34_4_8</definedName>
    <definedName name="PassaExtenso_34_4_8_1" localSheetId="4">'CPU-GERAL (2)'!PassaExtenso_34_4_8_1</definedName>
    <definedName name="PassaExtenso_34_4_8_1" localSheetId="2">'CRONO-GERAL (2)'!PassaExtenso_34_4_8_1</definedName>
    <definedName name="PassaExtenso_34_4_8_1" localSheetId="1">'MOBILIZAÇÕES (2)'!PassaExtenso_34_4_8_1</definedName>
    <definedName name="PassaExtenso_34_4_8_1">PassaExtenso_34_4_8_1</definedName>
    <definedName name="PassaExtenso_34_4_8_30" localSheetId="4">'CPU-GERAL (2)'!PassaExtenso_34_4_8_30</definedName>
    <definedName name="PassaExtenso_34_4_8_30" localSheetId="2">'CRONO-GERAL (2)'!PassaExtenso_34_4_8_30</definedName>
    <definedName name="PassaExtenso_34_4_8_30" localSheetId="1">'MOBILIZAÇÕES (2)'!PassaExtenso_34_4_8_30</definedName>
    <definedName name="PassaExtenso_34_4_8_30">PassaExtenso_34_4_8_30</definedName>
    <definedName name="PassaExtenso_34_4_9" localSheetId="4">'CPU-GERAL (2)'!PassaExtenso_34_4_9</definedName>
    <definedName name="PassaExtenso_34_4_9" localSheetId="2">'CRONO-GERAL (2)'!PassaExtenso_34_4_9</definedName>
    <definedName name="PassaExtenso_34_4_9" localSheetId="1">'MOBILIZAÇÕES (2)'!PassaExtenso_34_4_9</definedName>
    <definedName name="PassaExtenso_34_4_9">PassaExtenso_34_4_9</definedName>
    <definedName name="PassaExtenso_34_4_9_1" localSheetId="4">'CPU-GERAL (2)'!PassaExtenso_34_4_9_1</definedName>
    <definedName name="PassaExtenso_34_4_9_1" localSheetId="2">'CRONO-GERAL (2)'!PassaExtenso_34_4_9_1</definedName>
    <definedName name="PassaExtenso_34_4_9_1" localSheetId="1">'MOBILIZAÇÕES (2)'!PassaExtenso_34_4_9_1</definedName>
    <definedName name="PassaExtenso_34_4_9_1">PassaExtenso_34_4_9_1</definedName>
    <definedName name="PassaExtenso_34_4_9_30" localSheetId="4">'CPU-GERAL (2)'!PassaExtenso_34_4_9_30</definedName>
    <definedName name="PassaExtenso_34_4_9_30" localSheetId="2">'CRONO-GERAL (2)'!PassaExtenso_34_4_9_30</definedName>
    <definedName name="PassaExtenso_34_4_9_30" localSheetId="1">'MOBILIZAÇÕES (2)'!PassaExtenso_34_4_9_30</definedName>
    <definedName name="PassaExtenso_34_4_9_30">PassaExtenso_34_4_9_30</definedName>
    <definedName name="PassaExtenso_34_5" localSheetId="4">'CPU-GERAL (2)'!PassaExtenso_34_5</definedName>
    <definedName name="PassaExtenso_34_5" localSheetId="2">'CRONO-GERAL (2)'!PassaExtenso_34_5</definedName>
    <definedName name="PassaExtenso_34_5" localSheetId="1">'MOBILIZAÇÕES (2)'!PassaExtenso_34_5</definedName>
    <definedName name="PassaExtenso_34_5">PassaExtenso_34_5</definedName>
    <definedName name="PassaExtenso_34_5_1" localSheetId="4">'CPU-GERAL (2)'!PassaExtenso_34_5_1</definedName>
    <definedName name="PassaExtenso_34_5_1" localSheetId="2">'CRONO-GERAL (2)'!PassaExtenso_34_5_1</definedName>
    <definedName name="PassaExtenso_34_5_1" localSheetId="1">'MOBILIZAÇÕES (2)'!PassaExtenso_34_5_1</definedName>
    <definedName name="PassaExtenso_34_5_1">PassaExtenso_34_5_1</definedName>
    <definedName name="PassaExtenso_34_5_30" localSheetId="4">'CPU-GERAL (2)'!PassaExtenso_34_5_30</definedName>
    <definedName name="PassaExtenso_34_5_30" localSheetId="2">'CRONO-GERAL (2)'!PassaExtenso_34_5_30</definedName>
    <definedName name="PassaExtenso_34_5_30" localSheetId="1">'MOBILIZAÇÕES (2)'!PassaExtenso_34_5_30</definedName>
    <definedName name="PassaExtenso_34_5_30">PassaExtenso_34_5_30</definedName>
    <definedName name="PassaExtenso_34_6" localSheetId="4">'CPU-GERAL (2)'!PassaExtenso_34_6</definedName>
    <definedName name="PassaExtenso_34_6" localSheetId="2">'CRONO-GERAL (2)'!PassaExtenso_34_6</definedName>
    <definedName name="PassaExtenso_34_6" localSheetId="1">'MOBILIZAÇÕES (2)'!PassaExtenso_34_6</definedName>
    <definedName name="PassaExtenso_34_6">PassaExtenso_34_6</definedName>
    <definedName name="PassaExtenso_34_6_1" localSheetId="4">'CPU-GERAL (2)'!PassaExtenso_34_6_1</definedName>
    <definedName name="PassaExtenso_34_6_1" localSheetId="2">'CRONO-GERAL (2)'!PassaExtenso_34_6_1</definedName>
    <definedName name="PassaExtenso_34_6_1" localSheetId="1">'MOBILIZAÇÕES (2)'!PassaExtenso_34_6_1</definedName>
    <definedName name="PassaExtenso_34_6_1">PassaExtenso_34_6_1</definedName>
    <definedName name="PassaExtenso_34_6_30" localSheetId="4">'CPU-GERAL (2)'!PassaExtenso_34_6_30</definedName>
    <definedName name="PassaExtenso_34_6_30" localSheetId="2">'CRONO-GERAL (2)'!PassaExtenso_34_6_30</definedName>
    <definedName name="PassaExtenso_34_6_30" localSheetId="1">'MOBILIZAÇÕES (2)'!PassaExtenso_34_6_30</definedName>
    <definedName name="PassaExtenso_34_6_30">PassaExtenso_34_6_30</definedName>
    <definedName name="PassaExtenso_34_7" localSheetId="4">'CPU-GERAL (2)'!PassaExtenso_34_7</definedName>
    <definedName name="PassaExtenso_34_7" localSheetId="2">'CRONO-GERAL (2)'!PassaExtenso_34_7</definedName>
    <definedName name="PassaExtenso_34_7" localSheetId="1">'MOBILIZAÇÕES (2)'!PassaExtenso_34_7</definedName>
    <definedName name="PassaExtenso_34_7">PassaExtenso_34_7</definedName>
    <definedName name="PassaExtenso_34_7_1" localSheetId="4">'CPU-GERAL (2)'!PassaExtenso_34_7_1</definedName>
    <definedName name="PassaExtenso_34_7_1" localSheetId="2">'CRONO-GERAL (2)'!PassaExtenso_34_7_1</definedName>
    <definedName name="PassaExtenso_34_7_1" localSheetId="1">'MOBILIZAÇÕES (2)'!PassaExtenso_34_7_1</definedName>
    <definedName name="PassaExtenso_34_7_1">PassaExtenso_34_7_1</definedName>
    <definedName name="PassaExtenso_34_7_1_1">NA()</definedName>
    <definedName name="PassaExtenso_34_7_1_30" localSheetId="4">'CPU-GERAL (2)'!PassaExtenso_34_7_1_30</definedName>
    <definedName name="PassaExtenso_34_7_1_30" localSheetId="2">'CRONO-GERAL (2)'!PassaExtenso_34_7_1_30</definedName>
    <definedName name="PassaExtenso_34_7_1_30" localSheetId="1">'MOBILIZAÇÕES (2)'!PassaExtenso_34_7_1_30</definedName>
    <definedName name="PassaExtenso_34_7_1_30">PassaExtenso_34_7_1_30</definedName>
    <definedName name="PassaExtenso_34_7_10" localSheetId="4">'CPU-GERAL (2)'!PassaExtenso_34_7_10</definedName>
    <definedName name="PassaExtenso_34_7_10" localSheetId="2">'CRONO-GERAL (2)'!PassaExtenso_34_7_10</definedName>
    <definedName name="PassaExtenso_34_7_10" localSheetId="1">'MOBILIZAÇÕES (2)'!PassaExtenso_34_7_10</definedName>
    <definedName name="PassaExtenso_34_7_10">PassaExtenso_34_7_10</definedName>
    <definedName name="PassaExtenso_34_7_11" localSheetId="4">'CPU-GERAL (2)'!PassaExtenso_34_7_11</definedName>
    <definedName name="PassaExtenso_34_7_11" localSheetId="2">'CRONO-GERAL (2)'!PassaExtenso_34_7_11</definedName>
    <definedName name="PassaExtenso_34_7_11" localSheetId="1">'MOBILIZAÇÕES (2)'!PassaExtenso_34_7_11</definedName>
    <definedName name="PassaExtenso_34_7_11">PassaExtenso_34_7_11</definedName>
    <definedName name="PassaExtenso_34_7_11_30" localSheetId="4">'CPU-GERAL (2)'!PassaExtenso_34_7_11_30</definedName>
    <definedName name="PassaExtenso_34_7_11_30" localSheetId="2">'CRONO-GERAL (2)'!PassaExtenso_34_7_11_30</definedName>
    <definedName name="PassaExtenso_34_7_11_30" localSheetId="1">'MOBILIZAÇÕES (2)'!PassaExtenso_34_7_11_30</definedName>
    <definedName name="PassaExtenso_34_7_11_30">PassaExtenso_34_7_11_30</definedName>
    <definedName name="PassaExtenso_34_7_27" localSheetId="4">'CPU-GERAL (2)'!PassaExtenso_34_7_27</definedName>
    <definedName name="PassaExtenso_34_7_27" localSheetId="2">'CRONO-GERAL (2)'!PassaExtenso_34_7_27</definedName>
    <definedName name="PassaExtenso_34_7_27" localSheetId="1">'MOBILIZAÇÕES (2)'!PassaExtenso_34_7_27</definedName>
    <definedName name="PassaExtenso_34_7_27">PassaExtenso_34_7_27</definedName>
    <definedName name="PassaExtenso_34_7_27_30" localSheetId="4">'CPU-GERAL (2)'!PassaExtenso_34_7_27_30</definedName>
    <definedName name="PassaExtenso_34_7_27_30" localSheetId="2">'CRONO-GERAL (2)'!PassaExtenso_34_7_27_30</definedName>
    <definedName name="PassaExtenso_34_7_27_30" localSheetId="1">'MOBILIZAÇÕES (2)'!PassaExtenso_34_7_27_30</definedName>
    <definedName name="PassaExtenso_34_7_27_30">PassaExtenso_34_7_27_30</definedName>
    <definedName name="PassaExtenso_34_7_28" localSheetId="4">'CPU-GERAL (2)'!PassaExtenso_34_7_28</definedName>
    <definedName name="PassaExtenso_34_7_28" localSheetId="2">'CRONO-GERAL (2)'!PassaExtenso_34_7_28</definedName>
    <definedName name="PassaExtenso_34_7_28" localSheetId="1">'MOBILIZAÇÕES (2)'!PassaExtenso_34_7_28</definedName>
    <definedName name="PassaExtenso_34_7_28">PassaExtenso_34_7_28</definedName>
    <definedName name="PassaExtenso_34_7_29" localSheetId="4">'CPU-GERAL (2)'!PassaExtenso_34_7_29</definedName>
    <definedName name="PassaExtenso_34_7_29" localSheetId="2">'CRONO-GERAL (2)'!PassaExtenso_34_7_29</definedName>
    <definedName name="PassaExtenso_34_7_29" localSheetId="1">'MOBILIZAÇÕES (2)'!PassaExtenso_34_7_29</definedName>
    <definedName name="PassaExtenso_34_7_29">PassaExtenso_34_7_29</definedName>
    <definedName name="PassaExtenso_34_7_30" localSheetId="4">'CPU-GERAL (2)'!PassaExtenso_34_7_30</definedName>
    <definedName name="PassaExtenso_34_7_30" localSheetId="2">'CRONO-GERAL (2)'!PassaExtenso_34_7_30</definedName>
    <definedName name="PassaExtenso_34_7_30" localSheetId="1">'MOBILIZAÇÕES (2)'!PassaExtenso_34_7_30</definedName>
    <definedName name="PassaExtenso_34_7_30">PassaExtenso_34_7_30</definedName>
    <definedName name="PassaExtenso_34_7_8" localSheetId="4">'CPU-GERAL (2)'!PassaExtenso_34_7_8</definedName>
    <definedName name="PassaExtenso_34_7_8" localSheetId="2">'CRONO-GERAL (2)'!PassaExtenso_34_7_8</definedName>
    <definedName name="PassaExtenso_34_7_8" localSheetId="1">'MOBILIZAÇÕES (2)'!PassaExtenso_34_7_8</definedName>
    <definedName name="PassaExtenso_34_7_8">PassaExtenso_34_7_8</definedName>
    <definedName name="PassaExtenso_34_7_8_1" localSheetId="4">'CPU-GERAL (2)'!PassaExtenso_34_7_8_1</definedName>
    <definedName name="PassaExtenso_34_7_8_1" localSheetId="2">'CRONO-GERAL (2)'!PassaExtenso_34_7_8_1</definedName>
    <definedName name="PassaExtenso_34_7_8_1" localSheetId="1">'MOBILIZAÇÕES (2)'!PassaExtenso_34_7_8_1</definedName>
    <definedName name="PassaExtenso_34_7_8_1">PassaExtenso_34_7_8_1</definedName>
    <definedName name="PassaExtenso_34_7_8_30" localSheetId="4">'CPU-GERAL (2)'!PassaExtenso_34_7_8_30</definedName>
    <definedName name="PassaExtenso_34_7_8_30" localSheetId="2">'CRONO-GERAL (2)'!PassaExtenso_34_7_8_30</definedName>
    <definedName name="PassaExtenso_34_7_8_30" localSheetId="1">'MOBILIZAÇÕES (2)'!PassaExtenso_34_7_8_30</definedName>
    <definedName name="PassaExtenso_34_7_8_30">PassaExtenso_34_7_8_30</definedName>
    <definedName name="PassaExtenso_34_7_9" localSheetId="4">'CPU-GERAL (2)'!PassaExtenso_34_7_9</definedName>
    <definedName name="PassaExtenso_34_7_9" localSheetId="2">'CRONO-GERAL (2)'!PassaExtenso_34_7_9</definedName>
    <definedName name="PassaExtenso_34_7_9" localSheetId="1">'MOBILIZAÇÕES (2)'!PassaExtenso_34_7_9</definedName>
    <definedName name="PassaExtenso_34_7_9">PassaExtenso_34_7_9</definedName>
    <definedName name="PassaExtenso_34_7_9_30" localSheetId="4">'CPU-GERAL (2)'!PassaExtenso_34_7_9_30</definedName>
    <definedName name="PassaExtenso_34_7_9_30" localSheetId="2">'CRONO-GERAL (2)'!PassaExtenso_34_7_9_30</definedName>
    <definedName name="PassaExtenso_34_7_9_30" localSheetId="1">'MOBILIZAÇÕES (2)'!PassaExtenso_34_7_9_30</definedName>
    <definedName name="PassaExtenso_34_7_9_30">PassaExtenso_34_7_9_30</definedName>
    <definedName name="PassaExtenso_34_8" localSheetId="4">'CPU-GERAL (2)'!PassaExtenso_34_8</definedName>
    <definedName name="PassaExtenso_34_8" localSheetId="2">'CRONO-GERAL (2)'!PassaExtenso_34_8</definedName>
    <definedName name="PassaExtenso_34_8" localSheetId="1">'MOBILIZAÇÕES (2)'!PassaExtenso_34_8</definedName>
    <definedName name="PassaExtenso_34_8">PassaExtenso_34_8</definedName>
    <definedName name="PassaExtenso_34_8_1" localSheetId="4">'CPU-GERAL (2)'!PassaExtenso_34_8_1</definedName>
    <definedName name="PassaExtenso_34_8_1" localSheetId="2">'CRONO-GERAL (2)'!PassaExtenso_34_8_1</definedName>
    <definedName name="PassaExtenso_34_8_1" localSheetId="1">'MOBILIZAÇÕES (2)'!PassaExtenso_34_8_1</definedName>
    <definedName name="PassaExtenso_34_8_1">PassaExtenso_34_8_1</definedName>
    <definedName name="PassaExtenso_34_8_30" localSheetId="4">'CPU-GERAL (2)'!PassaExtenso_34_8_30</definedName>
    <definedName name="PassaExtenso_34_8_30" localSheetId="2">'CRONO-GERAL (2)'!PassaExtenso_34_8_30</definedName>
    <definedName name="PassaExtenso_34_8_30" localSheetId="1">'MOBILIZAÇÕES (2)'!PassaExtenso_34_8_30</definedName>
    <definedName name="PassaExtenso_34_8_30">PassaExtenso_34_8_30</definedName>
    <definedName name="PassaExtenso_34_9" localSheetId="4">'CPU-GERAL (2)'!PassaExtenso_34_9</definedName>
    <definedName name="PassaExtenso_34_9" localSheetId="2">'CRONO-GERAL (2)'!PassaExtenso_34_9</definedName>
    <definedName name="PassaExtenso_34_9" localSheetId="1">'MOBILIZAÇÕES (2)'!PassaExtenso_34_9</definedName>
    <definedName name="PassaExtenso_34_9">PassaExtenso_34_9</definedName>
    <definedName name="PassaExtenso_34_9_1" localSheetId="4">'CPU-GERAL (2)'!PassaExtenso_34_9_1</definedName>
    <definedName name="PassaExtenso_34_9_1" localSheetId="2">'CRONO-GERAL (2)'!PassaExtenso_34_9_1</definedName>
    <definedName name="PassaExtenso_34_9_1" localSheetId="1">'MOBILIZAÇÕES (2)'!PassaExtenso_34_9_1</definedName>
    <definedName name="PassaExtenso_34_9_1">PassaExtenso_34_9_1</definedName>
    <definedName name="PassaExtenso_34_9_30" localSheetId="4">'CPU-GERAL (2)'!PassaExtenso_34_9_30</definedName>
    <definedName name="PassaExtenso_34_9_30" localSheetId="2">'CRONO-GERAL (2)'!PassaExtenso_34_9_30</definedName>
    <definedName name="PassaExtenso_34_9_30" localSheetId="1">'MOBILIZAÇÕES (2)'!PassaExtenso_34_9_30</definedName>
    <definedName name="PassaExtenso_34_9_30">PassaExtenso_34_9_30</definedName>
    <definedName name="PassaExtenso_38" localSheetId="4">'CPU-GERAL (2)'!PassaExtenso_38</definedName>
    <definedName name="PassaExtenso_38" localSheetId="2">'CRONO-GERAL (2)'!PassaExtenso_38</definedName>
    <definedName name="PassaExtenso_38" localSheetId="1">'MOBILIZAÇÕES (2)'!PassaExtenso_38</definedName>
    <definedName name="PassaExtenso_38">PassaExtenso_38</definedName>
    <definedName name="PassaExtenso_38_10" localSheetId="4">'CPU-GERAL (2)'!PassaExtenso_38_10</definedName>
    <definedName name="PassaExtenso_38_10" localSheetId="2">'CRONO-GERAL (2)'!PassaExtenso_38_10</definedName>
    <definedName name="PassaExtenso_38_10" localSheetId="1">'MOBILIZAÇÕES (2)'!PassaExtenso_38_10</definedName>
    <definedName name="PassaExtenso_38_10">PassaExtenso_38_10</definedName>
    <definedName name="PassaExtenso_38_10_1" localSheetId="4">'CPU-GERAL (2)'!PassaExtenso_38_10_1</definedName>
    <definedName name="PassaExtenso_38_10_1" localSheetId="2">'CRONO-GERAL (2)'!PassaExtenso_38_10_1</definedName>
    <definedName name="PassaExtenso_38_10_1" localSheetId="1">'MOBILIZAÇÕES (2)'!PassaExtenso_38_10_1</definedName>
    <definedName name="PassaExtenso_38_10_1">PassaExtenso_38_10_1</definedName>
    <definedName name="PassaExtenso_38_10_30" localSheetId="4">'CPU-GERAL (2)'!PassaExtenso_38_10_30</definedName>
    <definedName name="PassaExtenso_38_10_30" localSheetId="2">'CRONO-GERAL (2)'!PassaExtenso_38_10_30</definedName>
    <definedName name="PassaExtenso_38_10_30" localSheetId="1">'MOBILIZAÇÕES (2)'!PassaExtenso_38_10_30</definedName>
    <definedName name="PassaExtenso_38_10_30">PassaExtenso_38_10_30</definedName>
    <definedName name="PassaExtenso_38_11" localSheetId="4">'CPU-GERAL (2)'!PassaExtenso_38_11</definedName>
    <definedName name="PassaExtenso_38_11" localSheetId="2">'CRONO-GERAL (2)'!PassaExtenso_38_11</definedName>
    <definedName name="PassaExtenso_38_11" localSheetId="1">'MOBILIZAÇÕES (2)'!PassaExtenso_38_11</definedName>
    <definedName name="PassaExtenso_38_11">PassaExtenso_38_11</definedName>
    <definedName name="PassaExtenso_38_11_1" localSheetId="4">'CPU-GERAL (2)'!PassaExtenso_38_11_1</definedName>
    <definedName name="PassaExtenso_38_11_1" localSheetId="2">'CRONO-GERAL (2)'!PassaExtenso_38_11_1</definedName>
    <definedName name="PassaExtenso_38_11_1" localSheetId="1">'MOBILIZAÇÕES (2)'!PassaExtenso_38_11_1</definedName>
    <definedName name="PassaExtenso_38_11_1">PassaExtenso_38_11_1</definedName>
    <definedName name="PassaExtenso_38_11_1_1">NA()</definedName>
    <definedName name="PassaExtenso_38_11_1_30" localSheetId="4">'CPU-GERAL (2)'!PassaExtenso_38_11_1_30</definedName>
    <definedName name="PassaExtenso_38_11_1_30" localSheetId="2">'CRONO-GERAL (2)'!PassaExtenso_38_11_1_30</definedName>
    <definedName name="PassaExtenso_38_11_1_30" localSheetId="1">'MOBILIZAÇÕES (2)'!PassaExtenso_38_11_1_30</definedName>
    <definedName name="PassaExtenso_38_11_1_30">PassaExtenso_38_11_1_30</definedName>
    <definedName name="PassaExtenso_38_11_10" localSheetId="4">'CPU-GERAL (2)'!PassaExtenso_38_11_10</definedName>
    <definedName name="PassaExtenso_38_11_10" localSheetId="2">'CRONO-GERAL (2)'!PassaExtenso_38_11_10</definedName>
    <definedName name="PassaExtenso_38_11_10" localSheetId="1">'MOBILIZAÇÕES (2)'!PassaExtenso_38_11_10</definedName>
    <definedName name="PassaExtenso_38_11_10">PassaExtenso_38_11_10</definedName>
    <definedName name="PassaExtenso_38_11_11" localSheetId="4">'CPU-GERAL (2)'!PassaExtenso_38_11_11</definedName>
    <definedName name="PassaExtenso_38_11_11" localSheetId="2">'CRONO-GERAL (2)'!PassaExtenso_38_11_11</definedName>
    <definedName name="PassaExtenso_38_11_11" localSheetId="1">'MOBILIZAÇÕES (2)'!PassaExtenso_38_11_11</definedName>
    <definedName name="PassaExtenso_38_11_11">PassaExtenso_38_11_11</definedName>
    <definedName name="PassaExtenso_38_11_11_30" localSheetId="4">'CPU-GERAL (2)'!PassaExtenso_38_11_11_30</definedName>
    <definedName name="PassaExtenso_38_11_11_30" localSheetId="2">'CRONO-GERAL (2)'!PassaExtenso_38_11_11_30</definedName>
    <definedName name="PassaExtenso_38_11_11_30" localSheetId="1">'MOBILIZAÇÕES (2)'!PassaExtenso_38_11_11_30</definedName>
    <definedName name="PassaExtenso_38_11_11_30">PassaExtenso_38_11_11_30</definedName>
    <definedName name="PassaExtenso_38_11_27" localSheetId="4">'CPU-GERAL (2)'!PassaExtenso_38_11_27</definedName>
    <definedName name="PassaExtenso_38_11_27" localSheetId="2">'CRONO-GERAL (2)'!PassaExtenso_38_11_27</definedName>
    <definedName name="PassaExtenso_38_11_27" localSheetId="1">'MOBILIZAÇÕES (2)'!PassaExtenso_38_11_27</definedName>
    <definedName name="PassaExtenso_38_11_27">PassaExtenso_38_11_27</definedName>
    <definedName name="PassaExtenso_38_11_27_30" localSheetId="4">'CPU-GERAL (2)'!PassaExtenso_38_11_27_30</definedName>
    <definedName name="PassaExtenso_38_11_27_30" localSheetId="2">'CRONO-GERAL (2)'!PassaExtenso_38_11_27_30</definedName>
    <definedName name="PassaExtenso_38_11_27_30" localSheetId="1">'MOBILIZAÇÕES (2)'!PassaExtenso_38_11_27_30</definedName>
    <definedName name="PassaExtenso_38_11_27_30">PassaExtenso_38_11_27_30</definedName>
    <definedName name="PassaExtenso_38_11_28" localSheetId="4">'CPU-GERAL (2)'!PassaExtenso_38_11_28</definedName>
    <definedName name="PassaExtenso_38_11_28" localSheetId="2">'CRONO-GERAL (2)'!PassaExtenso_38_11_28</definedName>
    <definedName name="PassaExtenso_38_11_28" localSheetId="1">'MOBILIZAÇÕES (2)'!PassaExtenso_38_11_28</definedName>
    <definedName name="PassaExtenso_38_11_28">PassaExtenso_38_11_28</definedName>
    <definedName name="PassaExtenso_38_11_29" localSheetId="4">'CPU-GERAL (2)'!PassaExtenso_38_11_29</definedName>
    <definedName name="PassaExtenso_38_11_29" localSheetId="2">'CRONO-GERAL (2)'!PassaExtenso_38_11_29</definedName>
    <definedName name="PassaExtenso_38_11_29" localSheetId="1">'MOBILIZAÇÕES (2)'!PassaExtenso_38_11_29</definedName>
    <definedName name="PassaExtenso_38_11_29">PassaExtenso_38_11_29</definedName>
    <definedName name="PassaExtenso_38_11_30" localSheetId="4">'CPU-GERAL (2)'!PassaExtenso_38_11_30</definedName>
    <definedName name="PassaExtenso_38_11_30" localSheetId="2">'CRONO-GERAL (2)'!PassaExtenso_38_11_30</definedName>
    <definedName name="PassaExtenso_38_11_30" localSheetId="1">'MOBILIZAÇÕES (2)'!PassaExtenso_38_11_30</definedName>
    <definedName name="PassaExtenso_38_11_30">PassaExtenso_38_11_30</definedName>
    <definedName name="PassaExtenso_38_11_8" localSheetId="4">'CPU-GERAL (2)'!PassaExtenso_38_11_8</definedName>
    <definedName name="PassaExtenso_38_11_8" localSheetId="2">'CRONO-GERAL (2)'!PassaExtenso_38_11_8</definedName>
    <definedName name="PassaExtenso_38_11_8" localSheetId="1">'MOBILIZAÇÕES (2)'!PassaExtenso_38_11_8</definedName>
    <definedName name="PassaExtenso_38_11_8">PassaExtenso_38_11_8</definedName>
    <definedName name="PassaExtenso_38_11_8_1" localSheetId="4">'CPU-GERAL (2)'!PassaExtenso_38_11_8_1</definedName>
    <definedName name="PassaExtenso_38_11_8_1" localSheetId="2">'CRONO-GERAL (2)'!PassaExtenso_38_11_8_1</definedName>
    <definedName name="PassaExtenso_38_11_8_1" localSheetId="1">'MOBILIZAÇÕES (2)'!PassaExtenso_38_11_8_1</definedName>
    <definedName name="PassaExtenso_38_11_8_1">PassaExtenso_38_11_8_1</definedName>
    <definedName name="PassaExtenso_38_11_8_30" localSheetId="4">'CPU-GERAL (2)'!PassaExtenso_38_11_8_30</definedName>
    <definedName name="PassaExtenso_38_11_8_30" localSheetId="2">'CRONO-GERAL (2)'!PassaExtenso_38_11_8_30</definedName>
    <definedName name="PassaExtenso_38_11_8_30" localSheetId="1">'MOBILIZAÇÕES (2)'!PassaExtenso_38_11_8_30</definedName>
    <definedName name="PassaExtenso_38_11_8_30">PassaExtenso_38_11_8_30</definedName>
    <definedName name="PassaExtenso_38_11_9" localSheetId="4">'CPU-GERAL (2)'!PassaExtenso_38_11_9</definedName>
    <definedName name="PassaExtenso_38_11_9" localSheetId="2">'CRONO-GERAL (2)'!PassaExtenso_38_11_9</definedName>
    <definedName name="PassaExtenso_38_11_9" localSheetId="1">'MOBILIZAÇÕES (2)'!PassaExtenso_38_11_9</definedName>
    <definedName name="PassaExtenso_38_11_9">PassaExtenso_38_11_9</definedName>
    <definedName name="PassaExtenso_38_11_9_30" localSheetId="4">'CPU-GERAL (2)'!PassaExtenso_38_11_9_30</definedName>
    <definedName name="PassaExtenso_38_11_9_30" localSheetId="2">'CRONO-GERAL (2)'!PassaExtenso_38_11_9_30</definedName>
    <definedName name="PassaExtenso_38_11_9_30" localSheetId="1">'MOBILIZAÇÕES (2)'!PassaExtenso_38_11_9_30</definedName>
    <definedName name="PassaExtenso_38_11_9_30">PassaExtenso_38_11_9_30</definedName>
    <definedName name="PassaExtenso_38_12" localSheetId="4">'CPU-GERAL (2)'!PassaExtenso_38_12</definedName>
    <definedName name="PassaExtenso_38_12" localSheetId="2">'CRONO-GERAL (2)'!PassaExtenso_38_12</definedName>
    <definedName name="PassaExtenso_38_12" localSheetId="1">'MOBILIZAÇÕES (2)'!PassaExtenso_38_12</definedName>
    <definedName name="PassaExtenso_38_12">PassaExtenso_38_12</definedName>
    <definedName name="PassaExtenso_38_12_30" localSheetId="4">'CPU-GERAL (2)'!PassaExtenso_38_12_30</definedName>
    <definedName name="PassaExtenso_38_12_30" localSheetId="2">'CRONO-GERAL (2)'!PassaExtenso_38_12_30</definedName>
    <definedName name="PassaExtenso_38_12_30" localSheetId="1">'MOBILIZAÇÕES (2)'!PassaExtenso_38_12_30</definedName>
    <definedName name="PassaExtenso_38_12_30">PassaExtenso_38_12_30</definedName>
    <definedName name="PassaExtenso_38_13" localSheetId="4">'CPU-GERAL (2)'!PassaExtenso_38_13</definedName>
    <definedName name="PassaExtenso_38_13" localSheetId="2">'CRONO-GERAL (2)'!PassaExtenso_38_13</definedName>
    <definedName name="PassaExtenso_38_13" localSheetId="1">'MOBILIZAÇÕES (2)'!PassaExtenso_38_13</definedName>
    <definedName name="PassaExtenso_38_13">PassaExtenso_38_13</definedName>
    <definedName name="PassaExtenso_38_13_10" localSheetId="4">'CPU-GERAL (2)'!PassaExtenso_38_13_10</definedName>
    <definedName name="PassaExtenso_38_13_10" localSheetId="2">'CRONO-GERAL (2)'!PassaExtenso_38_13_10</definedName>
    <definedName name="PassaExtenso_38_13_10" localSheetId="1">'MOBILIZAÇÕES (2)'!PassaExtenso_38_13_10</definedName>
    <definedName name="PassaExtenso_38_13_10">PassaExtenso_38_13_10</definedName>
    <definedName name="PassaExtenso_38_13_10_1" localSheetId="4">'CPU-GERAL (2)'!PassaExtenso_38_13_10_1</definedName>
    <definedName name="PassaExtenso_38_13_10_1" localSheetId="2">'CRONO-GERAL (2)'!PassaExtenso_38_13_10_1</definedName>
    <definedName name="PassaExtenso_38_13_10_1" localSheetId="1">'MOBILIZAÇÕES (2)'!PassaExtenso_38_13_10_1</definedName>
    <definedName name="PassaExtenso_38_13_10_1">PassaExtenso_38_13_10_1</definedName>
    <definedName name="PassaExtenso_38_13_10_30" localSheetId="4">'CPU-GERAL (2)'!PassaExtenso_38_13_10_30</definedName>
    <definedName name="PassaExtenso_38_13_10_30" localSheetId="2">'CRONO-GERAL (2)'!PassaExtenso_38_13_10_30</definedName>
    <definedName name="PassaExtenso_38_13_10_30" localSheetId="1">'MOBILIZAÇÕES (2)'!PassaExtenso_38_13_10_30</definedName>
    <definedName name="PassaExtenso_38_13_10_30">PassaExtenso_38_13_10_30</definedName>
    <definedName name="PassaExtenso_38_13_11" localSheetId="4">'CPU-GERAL (2)'!PassaExtenso_38_13_11</definedName>
    <definedName name="PassaExtenso_38_13_11" localSheetId="2">'CRONO-GERAL (2)'!PassaExtenso_38_13_11</definedName>
    <definedName name="PassaExtenso_38_13_11" localSheetId="1">'MOBILIZAÇÕES (2)'!PassaExtenso_38_13_11</definedName>
    <definedName name="PassaExtenso_38_13_11">PassaExtenso_38_13_11</definedName>
    <definedName name="PassaExtenso_38_13_11_1" localSheetId="4">'CPU-GERAL (2)'!PassaExtenso_38_13_11_1</definedName>
    <definedName name="PassaExtenso_38_13_11_1" localSheetId="2">'CRONO-GERAL (2)'!PassaExtenso_38_13_11_1</definedName>
    <definedName name="PassaExtenso_38_13_11_1" localSheetId="1">'MOBILIZAÇÕES (2)'!PassaExtenso_38_13_11_1</definedName>
    <definedName name="PassaExtenso_38_13_11_1">PassaExtenso_38_13_11_1</definedName>
    <definedName name="PassaExtenso_38_13_11_30" localSheetId="4">'CPU-GERAL (2)'!PassaExtenso_38_13_11_30</definedName>
    <definedName name="PassaExtenso_38_13_11_30" localSheetId="2">'CRONO-GERAL (2)'!PassaExtenso_38_13_11_30</definedName>
    <definedName name="PassaExtenso_38_13_11_30" localSheetId="1">'MOBILIZAÇÕES (2)'!PassaExtenso_38_13_11_30</definedName>
    <definedName name="PassaExtenso_38_13_11_30">PassaExtenso_38_13_11_30</definedName>
    <definedName name="PassaExtenso_38_13_12" localSheetId="4">'CPU-GERAL (2)'!PassaExtenso_38_13_12</definedName>
    <definedName name="PassaExtenso_38_13_12" localSheetId="2">'CRONO-GERAL (2)'!PassaExtenso_38_13_12</definedName>
    <definedName name="PassaExtenso_38_13_12" localSheetId="1">'MOBILIZAÇÕES (2)'!PassaExtenso_38_13_12</definedName>
    <definedName name="PassaExtenso_38_13_12">PassaExtenso_38_13_12</definedName>
    <definedName name="PassaExtenso_38_13_12_30" localSheetId="4">'CPU-GERAL (2)'!PassaExtenso_38_13_12_30</definedName>
    <definedName name="PassaExtenso_38_13_12_30" localSheetId="2">'CRONO-GERAL (2)'!PassaExtenso_38_13_12_30</definedName>
    <definedName name="PassaExtenso_38_13_12_30" localSheetId="1">'MOBILIZAÇÕES (2)'!PassaExtenso_38_13_12_30</definedName>
    <definedName name="PassaExtenso_38_13_12_30">PassaExtenso_38_13_12_30</definedName>
    <definedName name="PassaExtenso_38_13_27" localSheetId="4">'CPU-GERAL (2)'!PassaExtenso_38_13_27</definedName>
    <definedName name="PassaExtenso_38_13_27" localSheetId="2">'CRONO-GERAL (2)'!PassaExtenso_38_13_27</definedName>
    <definedName name="PassaExtenso_38_13_27" localSheetId="1">'MOBILIZAÇÕES (2)'!PassaExtenso_38_13_27</definedName>
    <definedName name="PassaExtenso_38_13_27">PassaExtenso_38_13_27</definedName>
    <definedName name="PassaExtenso_38_13_27_30" localSheetId="4">'CPU-GERAL (2)'!PassaExtenso_38_13_27_30</definedName>
    <definedName name="PassaExtenso_38_13_27_30" localSheetId="2">'CRONO-GERAL (2)'!PassaExtenso_38_13_27_30</definedName>
    <definedName name="PassaExtenso_38_13_27_30" localSheetId="1">'MOBILIZAÇÕES (2)'!PassaExtenso_38_13_27_30</definedName>
    <definedName name="PassaExtenso_38_13_27_30">PassaExtenso_38_13_27_30</definedName>
    <definedName name="PassaExtenso_38_13_28" localSheetId="4">'CPU-GERAL (2)'!PassaExtenso_38_13_28</definedName>
    <definedName name="PassaExtenso_38_13_28" localSheetId="2">'CRONO-GERAL (2)'!PassaExtenso_38_13_28</definedName>
    <definedName name="PassaExtenso_38_13_28" localSheetId="1">'MOBILIZAÇÕES (2)'!PassaExtenso_38_13_28</definedName>
    <definedName name="PassaExtenso_38_13_28">PassaExtenso_38_13_28</definedName>
    <definedName name="PassaExtenso_38_13_29" localSheetId="4">'CPU-GERAL (2)'!PassaExtenso_38_13_29</definedName>
    <definedName name="PassaExtenso_38_13_29" localSheetId="2">'CRONO-GERAL (2)'!PassaExtenso_38_13_29</definedName>
    <definedName name="PassaExtenso_38_13_29" localSheetId="1">'MOBILIZAÇÕES (2)'!PassaExtenso_38_13_29</definedName>
    <definedName name="PassaExtenso_38_13_29">PassaExtenso_38_13_29</definedName>
    <definedName name="PassaExtenso_38_13_3" localSheetId="4">'CPU-GERAL (2)'!PassaExtenso_38_13_3</definedName>
    <definedName name="PassaExtenso_38_13_3" localSheetId="2">'CRONO-GERAL (2)'!PassaExtenso_38_13_3</definedName>
    <definedName name="PassaExtenso_38_13_3" localSheetId="1">'MOBILIZAÇÕES (2)'!PassaExtenso_38_13_3</definedName>
    <definedName name="PassaExtenso_38_13_3">PassaExtenso_38_13_3</definedName>
    <definedName name="PassaExtenso_38_13_3_1" localSheetId="4">'CPU-GERAL (2)'!PassaExtenso_38_13_3_1</definedName>
    <definedName name="PassaExtenso_38_13_3_1" localSheetId="2">'CRONO-GERAL (2)'!PassaExtenso_38_13_3_1</definedName>
    <definedName name="PassaExtenso_38_13_3_1" localSheetId="1">'MOBILIZAÇÕES (2)'!PassaExtenso_38_13_3_1</definedName>
    <definedName name="PassaExtenso_38_13_3_1">PassaExtenso_38_13_3_1</definedName>
    <definedName name="PassaExtenso_38_13_3_30" localSheetId="4">'CPU-GERAL (2)'!PassaExtenso_38_13_3_30</definedName>
    <definedName name="PassaExtenso_38_13_3_30" localSheetId="2">'CRONO-GERAL (2)'!PassaExtenso_38_13_3_30</definedName>
    <definedName name="PassaExtenso_38_13_3_30" localSheetId="1">'MOBILIZAÇÕES (2)'!PassaExtenso_38_13_3_30</definedName>
    <definedName name="PassaExtenso_38_13_3_30">PassaExtenso_38_13_3_30</definedName>
    <definedName name="PassaExtenso_38_13_30" localSheetId="4">'CPU-GERAL (2)'!PassaExtenso_38_13_30</definedName>
    <definedName name="PassaExtenso_38_13_30" localSheetId="2">'CRONO-GERAL (2)'!PassaExtenso_38_13_30</definedName>
    <definedName name="PassaExtenso_38_13_30" localSheetId="1">'MOBILIZAÇÕES (2)'!PassaExtenso_38_13_30</definedName>
    <definedName name="PassaExtenso_38_13_30">PassaExtenso_38_13_30</definedName>
    <definedName name="PassaExtenso_38_13_4" localSheetId="4">'CPU-GERAL (2)'!PassaExtenso_38_13_4</definedName>
    <definedName name="PassaExtenso_38_13_4" localSheetId="2">'CRONO-GERAL (2)'!PassaExtenso_38_13_4</definedName>
    <definedName name="PassaExtenso_38_13_4" localSheetId="1">'MOBILIZAÇÕES (2)'!PassaExtenso_38_13_4</definedName>
    <definedName name="PassaExtenso_38_13_4">PassaExtenso_38_13_4</definedName>
    <definedName name="PassaExtenso_38_13_4_1" localSheetId="4">'CPU-GERAL (2)'!PassaExtenso_38_13_4_1</definedName>
    <definedName name="PassaExtenso_38_13_4_1" localSheetId="2">'CRONO-GERAL (2)'!PassaExtenso_38_13_4_1</definedName>
    <definedName name="PassaExtenso_38_13_4_1" localSheetId="1">'MOBILIZAÇÕES (2)'!PassaExtenso_38_13_4_1</definedName>
    <definedName name="PassaExtenso_38_13_4_1">PassaExtenso_38_13_4_1</definedName>
    <definedName name="PassaExtenso_38_13_4_30" localSheetId="4">'CPU-GERAL (2)'!PassaExtenso_38_13_4_30</definedName>
    <definedName name="PassaExtenso_38_13_4_30" localSheetId="2">'CRONO-GERAL (2)'!PassaExtenso_38_13_4_30</definedName>
    <definedName name="PassaExtenso_38_13_4_30" localSheetId="1">'MOBILIZAÇÕES (2)'!PassaExtenso_38_13_4_30</definedName>
    <definedName name="PassaExtenso_38_13_4_30">PassaExtenso_38_13_4_30</definedName>
    <definedName name="PassaExtenso_38_13_5" localSheetId="4">'CPU-GERAL (2)'!PassaExtenso_38_13_5</definedName>
    <definedName name="PassaExtenso_38_13_5" localSheetId="2">'CRONO-GERAL (2)'!PassaExtenso_38_13_5</definedName>
    <definedName name="PassaExtenso_38_13_5" localSheetId="1">'MOBILIZAÇÕES (2)'!PassaExtenso_38_13_5</definedName>
    <definedName name="PassaExtenso_38_13_5">PassaExtenso_38_13_5</definedName>
    <definedName name="PassaExtenso_38_13_5_1" localSheetId="4">'CPU-GERAL (2)'!PassaExtenso_38_13_5_1</definedName>
    <definedName name="PassaExtenso_38_13_5_1" localSheetId="2">'CRONO-GERAL (2)'!PassaExtenso_38_13_5_1</definedName>
    <definedName name="PassaExtenso_38_13_5_1" localSheetId="1">'MOBILIZAÇÕES (2)'!PassaExtenso_38_13_5_1</definedName>
    <definedName name="PassaExtenso_38_13_5_1">PassaExtenso_38_13_5_1</definedName>
    <definedName name="PassaExtenso_38_13_5_30" localSheetId="4">'CPU-GERAL (2)'!PassaExtenso_38_13_5_30</definedName>
    <definedName name="PassaExtenso_38_13_5_30" localSheetId="2">'CRONO-GERAL (2)'!PassaExtenso_38_13_5_30</definedName>
    <definedName name="PassaExtenso_38_13_5_30" localSheetId="1">'MOBILIZAÇÕES (2)'!PassaExtenso_38_13_5_30</definedName>
    <definedName name="PassaExtenso_38_13_5_30">PassaExtenso_38_13_5_30</definedName>
    <definedName name="PassaExtenso_38_13_6" localSheetId="4">'CPU-GERAL (2)'!PassaExtenso_38_13_6</definedName>
    <definedName name="PassaExtenso_38_13_6" localSheetId="2">'CRONO-GERAL (2)'!PassaExtenso_38_13_6</definedName>
    <definedName name="PassaExtenso_38_13_6" localSheetId="1">'MOBILIZAÇÕES (2)'!PassaExtenso_38_13_6</definedName>
    <definedName name="PassaExtenso_38_13_6">PassaExtenso_38_13_6</definedName>
    <definedName name="PassaExtenso_38_13_6_1" localSheetId="4">'CPU-GERAL (2)'!PassaExtenso_38_13_6_1</definedName>
    <definedName name="PassaExtenso_38_13_6_1" localSheetId="2">'CRONO-GERAL (2)'!PassaExtenso_38_13_6_1</definedName>
    <definedName name="PassaExtenso_38_13_6_1" localSheetId="1">'MOBILIZAÇÕES (2)'!PassaExtenso_38_13_6_1</definedName>
    <definedName name="PassaExtenso_38_13_6_1">PassaExtenso_38_13_6_1</definedName>
    <definedName name="PassaExtenso_38_13_6_30" localSheetId="4">'CPU-GERAL (2)'!PassaExtenso_38_13_6_30</definedName>
    <definedName name="PassaExtenso_38_13_6_30" localSheetId="2">'CRONO-GERAL (2)'!PassaExtenso_38_13_6_30</definedName>
    <definedName name="PassaExtenso_38_13_6_30" localSheetId="1">'MOBILIZAÇÕES (2)'!PassaExtenso_38_13_6_30</definedName>
    <definedName name="PassaExtenso_38_13_6_30">PassaExtenso_38_13_6_30</definedName>
    <definedName name="PassaExtenso_38_13_7" localSheetId="4">'CPU-GERAL (2)'!PassaExtenso_38_13_7</definedName>
    <definedName name="PassaExtenso_38_13_7" localSheetId="2">'CRONO-GERAL (2)'!PassaExtenso_38_13_7</definedName>
    <definedName name="PassaExtenso_38_13_7" localSheetId="1">'MOBILIZAÇÕES (2)'!PassaExtenso_38_13_7</definedName>
    <definedName name="PassaExtenso_38_13_7">PassaExtenso_38_13_7</definedName>
    <definedName name="PassaExtenso_38_13_7_1" localSheetId="4">'CPU-GERAL (2)'!PassaExtenso_38_13_7_1</definedName>
    <definedName name="PassaExtenso_38_13_7_1" localSheetId="2">'CRONO-GERAL (2)'!PassaExtenso_38_13_7_1</definedName>
    <definedName name="PassaExtenso_38_13_7_1" localSheetId="1">'MOBILIZAÇÕES (2)'!PassaExtenso_38_13_7_1</definedName>
    <definedName name="PassaExtenso_38_13_7_1">PassaExtenso_38_13_7_1</definedName>
    <definedName name="PassaExtenso_38_13_7_30" localSheetId="4">'CPU-GERAL (2)'!PassaExtenso_38_13_7_30</definedName>
    <definedName name="PassaExtenso_38_13_7_30" localSheetId="2">'CRONO-GERAL (2)'!PassaExtenso_38_13_7_30</definedName>
    <definedName name="PassaExtenso_38_13_7_30" localSheetId="1">'MOBILIZAÇÕES (2)'!PassaExtenso_38_13_7_30</definedName>
    <definedName name="PassaExtenso_38_13_7_30">PassaExtenso_38_13_7_30</definedName>
    <definedName name="PassaExtenso_38_13_8" localSheetId="4">'CPU-GERAL (2)'!PassaExtenso_38_13_8</definedName>
    <definedName name="PassaExtenso_38_13_8" localSheetId="2">'CRONO-GERAL (2)'!PassaExtenso_38_13_8</definedName>
    <definedName name="PassaExtenso_38_13_8" localSheetId="1">'MOBILIZAÇÕES (2)'!PassaExtenso_38_13_8</definedName>
    <definedName name="PassaExtenso_38_13_8">PassaExtenso_38_13_8</definedName>
    <definedName name="PassaExtenso_38_13_8_1" localSheetId="4">'CPU-GERAL (2)'!PassaExtenso_38_13_8_1</definedName>
    <definedName name="PassaExtenso_38_13_8_1" localSheetId="2">'CRONO-GERAL (2)'!PassaExtenso_38_13_8_1</definedName>
    <definedName name="PassaExtenso_38_13_8_1" localSheetId="1">'MOBILIZAÇÕES (2)'!PassaExtenso_38_13_8_1</definedName>
    <definedName name="PassaExtenso_38_13_8_1">PassaExtenso_38_13_8_1</definedName>
    <definedName name="PassaExtenso_38_13_8_30" localSheetId="4">'CPU-GERAL (2)'!PassaExtenso_38_13_8_30</definedName>
    <definedName name="PassaExtenso_38_13_8_30" localSheetId="2">'CRONO-GERAL (2)'!PassaExtenso_38_13_8_30</definedName>
    <definedName name="PassaExtenso_38_13_8_30" localSheetId="1">'MOBILIZAÇÕES (2)'!PassaExtenso_38_13_8_30</definedName>
    <definedName name="PassaExtenso_38_13_8_30">PassaExtenso_38_13_8_30</definedName>
    <definedName name="PassaExtenso_38_13_9" localSheetId="4">'CPU-GERAL (2)'!PassaExtenso_38_13_9</definedName>
    <definedName name="PassaExtenso_38_13_9" localSheetId="2">'CRONO-GERAL (2)'!PassaExtenso_38_13_9</definedName>
    <definedName name="PassaExtenso_38_13_9" localSheetId="1">'MOBILIZAÇÕES (2)'!PassaExtenso_38_13_9</definedName>
    <definedName name="PassaExtenso_38_13_9">PassaExtenso_38_13_9</definedName>
    <definedName name="PassaExtenso_38_13_9_1" localSheetId="4">'CPU-GERAL (2)'!PassaExtenso_38_13_9_1</definedName>
    <definedName name="PassaExtenso_38_13_9_1" localSheetId="2">'CRONO-GERAL (2)'!PassaExtenso_38_13_9_1</definedName>
    <definedName name="PassaExtenso_38_13_9_1" localSheetId="1">'MOBILIZAÇÕES (2)'!PassaExtenso_38_13_9_1</definedName>
    <definedName name="PassaExtenso_38_13_9_1">PassaExtenso_38_13_9_1</definedName>
    <definedName name="PassaExtenso_38_13_9_30" localSheetId="4">'CPU-GERAL (2)'!PassaExtenso_38_13_9_30</definedName>
    <definedName name="PassaExtenso_38_13_9_30" localSheetId="2">'CRONO-GERAL (2)'!PassaExtenso_38_13_9_30</definedName>
    <definedName name="PassaExtenso_38_13_9_30" localSheetId="1">'MOBILIZAÇÕES (2)'!PassaExtenso_38_13_9_30</definedName>
    <definedName name="PassaExtenso_38_13_9_30">PassaExtenso_38_13_9_30</definedName>
    <definedName name="PassaExtenso_38_19" localSheetId="4">'CPU-GERAL (2)'!PassaExtenso_38_19</definedName>
    <definedName name="PassaExtenso_38_19" localSheetId="2">'CRONO-GERAL (2)'!PassaExtenso_38_19</definedName>
    <definedName name="PassaExtenso_38_19" localSheetId="1">'MOBILIZAÇÕES (2)'!PassaExtenso_38_19</definedName>
    <definedName name="PassaExtenso_38_19">PassaExtenso_38_19</definedName>
    <definedName name="PassaExtenso_38_19_10" localSheetId="4">'CPU-GERAL (2)'!PassaExtenso_38_19_10</definedName>
    <definedName name="PassaExtenso_38_19_10" localSheetId="2">'CRONO-GERAL (2)'!PassaExtenso_38_19_10</definedName>
    <definedName name="PassaExtenso_38_19_10" localSheetId="1">'MOBILIZAÇÕES (2)'!PassaExtenso_38_19_10</definedName>
    <definedName name="PassaExtenso_38_19_10">PassaExtenso_38_19_10</definedName>
    <definedName name="PassaExtenso_38_19_11" localSheetId="4">'CPU-GERAL (2)'!PassaExtenso_38_19_11</definedName>
    <definedName name="PassaExtenso_38_19_11" localSheetId="2">'CRONO-GERAL (2)'!PassaExtenso_38_19_11</definedName>
    <definedName name="PassaExtenso_38_19_11" localSheetId="1">'MOBILIZAÇÕES (2)'!PassaExtenso_38_19_11</definedName>
    <definedName name="PassaExtenso_38_19_11">PassaExtenso_38_19_11</definedName>
    <definedName name="PassaExtenso_38_19_11_30" localSheetId="4">'CPU-GERAL (2)'!PassaExtenso_38_19_11_30</definedName>
    <definedName name="PassaExtenso_38_19_11_30" localSheetId="2">'CRONO-GERAL (2)'!PassaExtenso_38_19_11_30</definedName>
    <definedName name="PassaExtenso_38_19_11_30" localSheetId="1">'MOBILIZAÇÕES (2)'!PassaExtenso_38_19_11_30</definedName>
    <definedName name="PassaExtenso_38_19_11_30">PassaExtenso_38_19_11_30</definedName>
    <definedName name="PassaExtenso_38_19_27" localSheetId="4">'CPU-GERAL (2)'!PassaExtenso_38_19_27</definedName>
    <definedName name="PassaExtenso_38_19_27" localSheetId="2">'CRONO-GERAL (2)'!PassaExtenso_38_19_27</definedName>
    <definedName name="PassaExtenso_38_19_27" localSheetId="1">'MOBILIZAÇÕES (2)'!PassaExtenso_38_19_27</definedName>
    <definedName name="PassaExtenso_38_19_27">PassaExtenso_38_19_27</definedName>
    <definedName name="PassaExtenso_38_19_27_30" localSheetId="4">'CPU-GERAL (2)'!PassaExtenso_38_19_27_30</definedName>
    <definedName name="PassaExtenso_38_19_27_30" localSheetId="2">'CRONO-GERAL (2)'!PassaExtenso_38_19_27_30</definedName>
    <definedName name="PassaExtenso_38_19_27_30" localSheetId="1">'MOBILIZAÇÕES (2)'!PassaExtenso_38_19_27_30</definedName>
    <definedName name="PassaExtenso_38_19_27_30">PassaExtenso_38_19_27_30</definedName>
    <definedName name="PassaExtenso_38_19_28" localSheetId="4">'CPU-GERAL (2)'!PassaExtenso_38_19_28</definedName>
    <definedName name="PassaExtenso_38_19_28" localSheetId="2">'CRONO-GERAL (2)'!PassaExtenso_38_19_28</definedName>
    <definedName name="PassaExtenso_38_19_28" localSheetId="1">'MOBILIZAÇÕES (2)'!PassaExtenso_38_19_28</definedName>
    <definedName name="PassaExtenso_38_19_28">PassaExtenso_38_19_28</definedName>
    <definedName name="PassaExtenso_38_19_29" localSheetId="4">'CPU-GERAL (2)'!PassaExtenso_38_19_29</definedName>
    <definedName name="PassaExtenso_38_19_29" localSheetId="2">'CRONO-GERAL (2)'!PassaExtenso_38_19_29</definedName>
    <definedName name="PassaExtenso_38_19_29" localSheetId="1">'MOBILIZAÇÕES (2)'!PassaExtenso_38_19_29</definedName>
    <definedName name="PassaExtenso_38_19_29">PassaExtenso_38_19_29</definedName>
    <definedName name="PassaExtenso_38_19_30" localSheetId="4">'CPU-GERAL (2)'!PassaExtenso_38_19_30</definedName>
    <definedName name="PassaExtenso_38_19_30" localSheetId="2">'CRONO-GERAL (2)'!PassaExtenso_38_19_30</definedName>
    <definedName name="PassaExtenso_38_19_30" localSheetId="1">'MOBILIZAÇÕES (2)'!PassaExtenso_38_19_30</definedName>
    <definedName name="PassaExtenso_38_19_30">PassaExtenso_38_19_30</definedName>
    <definedName name="PassaExtenso_38_19_8" localSheetId="4">'CPU-GERAL (2)'!PassaExtenso_38_19_8</definedName>
    <definedName name="PassaExtenso_38_19_8" localSheetId="2">'CRONO-GERAL (2)'!PassaExtenso_38_19_8</definedName>
    <definedName name="PassaExtenso_38_19_8" localSheetId="1">'MOBILIZAÇÕES (2)'!PassaExtenso_38_19_8</definedName>
    <definedName name="PassaExtenso_38_19_8">PassaExtenso_38_19_8</definedName>
    <definedName name="PassaExtenso_38_19_8_1" localSheetId="4">'CPU-GERAL (2)'!PassaExtenso_38_19_8_1</definedName>
    <definedName name="PassaExtenso_38_19_8_1" localSheetId="2">'CRONO-GERAL (2)'!PassaExtenso_38_19_8_1</definedName>
    <definedName name="PassaExtenso_38_19_8_1" localSheetId="1">'MOBILIZAÇÕES (2)'!PassaExtenso_38_19_8_1</definedName>
    <definedName name="PassaExtenso_38_19_8_1">PassaExtenso_38_19_8_1</definedName>
    <definedName name="PassaExtenso_38_19_8_30" localSheetId="4">'CPU-GERAL (2)'!PassaExtenso_38_19_8_30</definedName>
    <definedName name="PassaExtenso_38_19_8_30" localSheetId="2">'CRONO-GERAL (2)'!PassaExtenso_38_19_8_30</definedName>
    <definedName name="PassaExtenso_38_19_8_30" localSheetId="1">'MOBILIZAÇÕES (2)'!PassaExtenso_38_19_8_30</definedName>
    <definedName name="PassaExtenso_38_19_8_30">PassaExtenso_38_19_8_30</definedName>
    <definedName name="PassaExtenso_38_19_9" localSheetId="4">'CPU-GERAL (2)'!PassaExtenso_38_19_9</definedName>
    <definedName name="PassaExtenso_38_19_9" localSheetId="2">'CRONO-GERAL (2)'!PassaExtenso_38_19_9</definedName>
    <definedName name="PassaExtenso_38_19_9" localSheetId="1">'MOBILIZAÇÕES (2)'!PassaExtenso_38_19_9</definedName>
    <definedName name="PassaExtenso_38_19_9">PassaExtenso_38_19_9</definedName>
    <definedName name="PassaExtenso_38_19_9_30" localSheetId="4">'CPU-GERAL (2)'!PassaExtenso_38_19_9_30</definedName>
    <definedName name="PassaExtenso_38_19_9_30" localSheetId="2">'CRONO-GERAL (2)'!PassaExtenso_38_19_9_30</definedName>
    <definedName name="PassaExtenso_38_19_9_30" localSheetId="1">'MOBILIZAÇÕES (2)'!PassaExtenso_38_19_9_30</definedName>
    <definedName name="PassaExtenso_38_19_9_30">PassaExtenso_38_19_9_30</definedName>
    <definedName name="PassaExtenso_38_2" localSheetId="4">'CPU-GERAL (2)'!PassaExtenso_38_2</definedName>
    <definedName name="PassaExtenso_38_2" localSheetId="2">'CRONO-GERAL (2)'!PassaExtenso_38_2</definedName>
    <definedName name="PassaExtenso_38_2" localSheetId="1">'MOBILIZAÇÕES (2)'!PassaExtenso_38_2</definedName>
    <definedName name="PassaExtenso_38_2">PassaExtenso_38_2</definedName>
    <definedName name="PassaExtenso_38_2_10" localSheetId="4">'CPU-GERAL (2)'!PassaExtenso_38_2_10</definedName>
    <definedName name="PassaExtenso_38_2_10" localSheetId="2">'CRONO-GERAL (2)'!PassaExtenso_38_2_10</definedName>
    <definedName name="PassaExtenso_38_2_10" localSheetId="1">'MOBILIZAÇÕES (2)'!PassaExtenso_38_2_10</definedName>
    <definedName name="PassaExtenso_38_2_10">PassaExtenso_38_2_10</definedName>
    <definedName name="PassaExtenso_38_2_11" localSheetId="4">'CPU-GERAL (2)'!PassaExtenso_38_2_11</definedName>
    <definedName name="PassaExtenso_38_2_11" localSheetId="2">'CRONO-GERAL (2)'!PassaExtenso_38_2_11</definedName>
    <definedName name="PassaExtenso_38_2_11" localSheetId="1">'MOBILIZAÇÕES (2)'!PassaExtenso_38_2_11</definedName>
    <definedName name="PassaExtenso_38_2_11">PassaExtenso_38_2_11</definedName>
    <definedName name="PassaExtenso_38_2_11_30" localSheetId="4">'CPU-GERAL (2)'!PassaExtenso_38_2_11_30</definedName>
    <definedName name="PassaExtenso_38_2_11_30" localSheetId="2">'CRONO-GERAL (2)'!PassaExtenso_38_2_11_30</definedName>
    <definedName name="PassaExtenso_38_2_11_30" localSheetId="1">'MOBILIZAÇÕES (2)'!PassaExtenso_38_2_11_30</definedName>
    <definedName name="PassaExtenso_38_2_11_30">PassaExtenso_38_2_11_30</definedName>
    <definedName name="PassaExtenso_38_2_27" localSheetId="4">'CPU-GERAL (2)'!PassaExtenso_38_2_27</definedName>
    <definedName name="PassaExtenso_38_2_27" localSheetId="2">'CRONO-GERAL (2)'!PassaExtenso_38_2_27</definedName>
    <definedName name="PassaExtenso_38_2_27" localSheetId="1">'MOBILIZAÇÕES (2)'!PassaExtenso_38_2_27</definedName>
    <definedName name="PassaExtenso_38_2_27">PassaExtenso_38_2_27</definedName>
    <definedName name="PassaExtenso_38_2_27_30" localSheetId="4">'CPU-GERAL (2)'!PassaExtenso_38_2_27_30</definedName>
    <definedName name="PassaExtenso_38_2_27_30" localSheetId="2">'CRONO-GERAL (2)'!PassaExtenso_38_2_27_30</definedName>
    <definedName name="PassaExtenso_38_2_27_30" localSheetId="1">'MOBILIZAÇÕES (2)'!PassaExtenso_38_2_27_30</definedName>
    <definedName name="PassaExtenso_38_2_27_30">PassaExtenso_38_2_27_30</definedName>
    <definedName name="PassaExtenso_38_2_28" localSheetId="4">'CPU-GERAL (2)'!PassaExtenso_38_2_28</definedName>
    <definedName name="PassaExtenso_38_2_28" localSheetId="2">'CRONO-GERAL (2)'!PassaExtenso_38_2_28</definedName>
    <definedName name="PassaExtenso_38_2_28" localSheetId="1">'MOBILIZAÇÕES (2)'!PassaExtenso_38_2_28</definedName>
    <definedName name="PassaExtenso_38_2_28">PassaExtenso_38_2_28</definedName>
    <definedName name="PassaExtenso_38_2_29" localSheetId="4">'CPU-GERAL (2)'!PassaExtenso_38_2_29</definedName>
    <definedName name="PassaExtenso_38_2_29" localSheetId="2">'CRONO-GERAL (2)'!PassaExtenso_38_2_29</definedName>
    <definedName name="PassaExtenso_38_2_29" localSheetId="1">'MOBILIZAÇÕES (2)'!PassaExtenso_38_2_29</definedName>
    <definedName name="PassaExtenso_38_2_29">PassaExtenso_38_2_29</definedName>
    <definedName name="PassaExtenso_38_2_30" localSheetId="4">'CPU-GERAL (2)'!PassaExtenso_38_2_30</definedName>
    <definedName name="PassaExtenso_38_2_30" localSheetId="2">'CRONO-GERAL (2)'!PassaExtenso_38_2_30</definedName>
    <definedName name="PassaExtenso_38_2_30" localSheetId="1">'MOBILIZAÇÕES (2)'!PassaExtenso_38_2_30</definedName>
    <definedName name="PassaExtenso_38_2_30">PassaExtenso_38_2_30</definedName>
    <definedName name="PassaExtenso_38_2_8" localSheetId="4">'CPU-GERAL (2)'!PassaExtenso_38_2_8</definedName>
    <definedName name="PassaExtenso_38_2_8" localSheetId="2">'CRONO-GERAL (2)'!PassaExtenso_38_2_8</definedName>
    <definedName name="PassaExtenso_38_2_8" localSheetId="1">'MOBILIZAÇÕES (2)'!PassaExtenso_38_2_8</definedName>
    <definedName name="PassaExtenso_38_2_8">PassaExtenso_38_2_8</definedName>
    <definedName name="PassaExtenso_38_2_8_1" localSheetId="4">'CPU-GERAL (2)'!PassaExtenso_38_2_8_1</definedName>
    <definedName name="PassaExtenso_38_2_8_1" localSheetId="2">'CRONO-GERAL (2)'!PassaExtenso_38_2_8_1</definedName>
    <definedName name="PassaExtenso_38_2_8_1" localSheetId="1">'MOBILIZAÇÕES (2)'!PassaExtenso_38_2_8_1</definedName>
    <definedName name="PassaExtenso_38_2_8_1">PassaExtenso_38_2_8_1</definedName>
    <definedName name="PassaExtenso_38_2_8_30" localSheetId="4">'CPU-GERAL (2)'!PassaExtenso_38_2_8_30</definedName>
    <definedName name="PassaExtenso_38_2_8_30" localSheetId="2">'CRONO-GERAL (2)'!PassaExtenso_38_2_8_30</definedName>
    <definedName name="PassaExtenso_38_2_8_30" localSheetId="1">'MOBILIZAÇÕES (2)'!PassaExtenso_38_2_8_30</definedName>
    <definedName name="PassaExtenso_38_2_8_30">PassaExtenso_38_2_8_30</definedName>
    <definedName name="PassaExtenso_38_2_9" localSheetId="4">'CPU-GERAL (2)'!PassaExtenso_38_2_9</definedName>
    <definedName name="PassaExtenso_38_2_9" localSheetId="2">'CRONO-GERAL (2)'!PassaExtenso_38_2_9</definedName>
    <definedName name="PassaExtenso_38_2_9" localSheetId="1">'MOBILIZAÇÕES (2)'!PassaExtenso_38_2_9</definedName>
    <definedName name="PassaExtenso_38_2_9">PassaExtenso_38_2_9</definedName>
    <definedName name="PassaExtenso_38_2_9_30" localSheetId="4">'CPU-GERAL (2)'!PassaExtenso_38_2_9_30</definedName>
    <definedName name="PassaExtenso_38_2_9_30" localSheetId="2">'CRONO-GERAL (2)'!PassaExtenso_38_2_9_30</definedName>
    <definedName name="PassaExtenso_38_2_9_30" localSheetId="1">'MOBILIZAÇÕES (2)'!PassaExtenso_38_2_9_30</definedName>
    <definedName name="PassaExtenso_38_2_9_30">PassaExtenso_38_2_9_30</definedName>
    <definedName name="PassaExtenso_38_27" localSheetId="4">'CPU-GERAL (2)'!PassaExtenso_38_27</definedName>
    <definedName name="PassaExtenso_38_27" localSheetId="2">'CRONO-GERAL (2)'!PassaExtenso_38_27</definedName>
    <definedName name="PassaExtenso_38_27" localSheetId="1">'MOBILIZAÇÕES (2)'!PassaExtenso_38_27</definedName>
    <definedName name="PassaExtenso_38_27">PassaExtenso_38_27</definedName>
    <definedName name="PassaExtenso_38_27_30" localSheetId="4">'CPU-GERAL (2)'!PassaExtenso_38_27_30</definedName>
    <definedName name="PassaExtenso_38_27_30" localSheetId="2">'CRONO-GERAL (2)'!PassaExtenso_38_27_30</definedName>
    <definedName name="PassaExtenso_38_27_30" localSheetId="1">'MOBILIZAÇÕES (2)'!PassaExtenso_38_27_30</definedName>
    <definedName name="PassaExtenso_38_27_30">PassaExtenso_38_27_30</definedName>
    <definedName name="PassaExtenso_38_28" localSheetId="4">'CPU-GERAL (2)'!PassaExtenso_38_28</definedName>
    <definedName name="PassaExtenso_38_28" localSheetId="2">'CRONO-GERAL (2)'!PassaExtenso_38_28</definedName>
    <definedName name="PassaExtenso_38_28" localSheetId="1">'MOBILIZAÇÕES (2)'!PassaExtenso_38_28</definedName>
    <definedName name="PassaExtenso_38_28">PassaExtenso_38_28</definedName>
    <definedName name="PassaExtenso_38_29" localSheetId="4">'CPU-GERAL (2)'!PassaExtenso_38_29</definedName>
    <definedName name="PassaExtenso_38_29" localSheetId="2">'CRONO-GERAL (2)'!PassaExtenso_38_29</definedName>
    <definedName name="PassaExtenso_38_29" localSheetId="1">'MOBILIZAÇÕES (2)'!PassaExtenso_38_29</definedName>
    <definedName name="PassaExtenso_38_29">PassaExtenso_38_29</definedName>
    <definedName name="PassaExtenso_38_3" localSheetId="4">'CPU-GERAL (2)'!PassaExtenso_38_3</definedName>
    <definedName name="PassaExtenso_38_3" localSheetId="2">'CRONO-GERAL (2)'!PassaExtenso_38_3</definedName>
    <definedName name="PassaExtenso_38_3" localSheetId="1">'MOBILIZAÇÕES (2)'!PassaExtenso_38_3</definedName>
    <definedName name="PassaExtenso_38_3">PassaExtenso_38_3</definedName>
    <definedName name="PassaExtenso_38_3_1" localSheetId="4">'CPU-GERAL (2)'!PassaExtenso_38_3_1</definedName>
    <definedName name="PassaExtenso_38_3_1" localSheetId="2">'CRONO-GERAL (2)'!PassaExtenso_38_3_1</definedName>
    <definedName name="PassaExtenso_38_3_1" localSheetId="1">'MOBILIZAÇÕES (2)'!PassaExtenso_38_3_1</definedName>
    <definedName name="PassaExtenso_38_3_1">PassaExtenso_38_3_1</definedName>
    <definedName name="PassaExtenso_38_3_1_1">NA()</definedName>
    <definedName name="PassaExtenso_38_3_1_30" localSheetId="4">'CPU-GERAL (2)'!PassaExtenso_38_3_1_30</definedName>
    <definedName name="PassaExtenso_38_3_1_30" localSheetId="2">'CRONO-GERAL (2)'!PassaExtenso_38_3_1_30</definedName>
    <definedName name="PassaExtenso_38_3_1_30" localSheetId="1">'MOBILIZAÇÕES (2)'!PassaExtenso_38_3_1_30</definedName>
    <definedName name="PassaExtenso_38_3_1_30">PassaExtenso_38_3_1_30</definedName>
    <definedName name="PassaExtenso_38_3_10" localSheetId="4">'CPU-GERAL (2)'!PassaExtenso_38_3_10</definedName>
    <definedName name="PassaExtenso_38_3_10" localSheetId="2">'CRONO-GERAL (2)'!PassaExtenso_38_3_10</definedName>
    <definedName name="PassaExtenso_38_3_10" localSheetId="1">'MOBILIZAÇÕES (2)'!PassaExtenso_38_3_10</definedName>
    <definedName name="PassaExtenso_38_3_10">PassaExtenso_38_3_10</definedName>
    <definedName name="PassaExtenso_38_3_11" localSheetId="4">'CPU-GERAL (2)'!PassaExtenso_38_3_11</definedName>
    <definedName name="PassaExtenso_38_3_11" localSheetId="2">'CRONO-GERAL (2)'!PassaExtenso_38_3_11</definedName>
    <definedName name="PassaExtenso_38_3_11" localSheetId="1">'MOBILIZAÇÕES (2)'!PassaExtenso_38_3_11</definedName>
    <definedName name="PassaExtenso_38_3_11">PassaExtenso_38_3_11</definedName>
    <definedName name="PassaExtenso_38_3_11_30" localSheetId="4">'CPU-GERAL (2)'!PassaExtenso_38_3_11_30</definedName>
    <definedName name="PassaExtenso_38_3_11_30" localSheetId="2">'CRONO-GERAL (2)'!PassaExtenso_38_3_11_30</definedName>
    <definedName name="PassaExtenso_38_3_11_30" localSheetId="1">'MOBILIZAÇÕES (2)'!PassaExtenso_38_3_11_30</definedName>
    <definedName name="PassaExtenso_38_3_11_30">PassaExtenso_38_3_11_30</definedName>
    <definedName name="PassaExtenso_38_3_27" localSheetId="4">'CPU-GERAL (2)'!PassaExtenso_38_3_27</definedName>
    <definedName name="PassaExtenso_38_3_27" localSheetId="2">'CRONO-GERAL (2)'!PassaExtenso_38_3_27</definedName>
    <definedName name="PassaExtenso_38_3_27" localSheetId="1">'MOBILIZAÇÕES (2)'!PassaExtenso_38_3_27</definedName>
    <definedName name="PassaExtenso_38_3_27">PassaExtenso_38_3_27</definedName>
    <definedName name="PassaExtenso_38_3_27_30" localSheetId="4">'CPU-GERAL (2)'!PassaExtenso_38_3_27_30</definedName>
    <definedName name="PassaExtenso_38_3_27_30" localSheetId="2">'CRONO-GERAL (2)'!PassaExtenso_38_3_27_30</definedName>
    <definedName name="PassaExtenso_38_3_27_30" localSheetId="1">'MOBILIZAÇÕES (2)'!PassaExtenso_38_3_27_30</definedName>
    <definedName name="PassaExtenso_38_3_27_30">PassaExtenso_38_3_27_30</definedName>
    <definedName name="PassaExtenso_38_3_28" localSheetId="4">'CPU-GERAL (2)'!PassaExtenso_38_3_28</definedName>
    <definedName name="PassaExtenso_38_3_28" localSheetId="2">'CRONO-GERAL (2)'!PassaExtenso_38_3_28</definedName>
    <definedName name="PassaExtenso_38_3_28" localSheetId="1">'MOBILIZAÇÕES (2)'!PassaExtenso_38_3_28</definedName>
    <definedName name="PassaExtenso_38_3_28">PassaExtenso_38_3_28</definedName>
    <definedName name="PassaExtenso_38_3_29" localSheetId="4">'CPU-GERAL (2)'!PassaExtenso_38_3_29</definedName>
    <definedName name="PassaExtenso_38_3_29" localSheetId="2">'CRONO-GERAL (2)'!PassaExtenso_38_3_29</definedName>
    <definedName name="PassaExtenso_38_3_29" localSheetId="1">'MOBILIZAÇÕES (2)'!PassaExtenso_38_3_29</definedName>
    <definedName name="PassaExtenso_38_3_29">PassaExtenso_38_3_29</definedName>
    <definedName name="PassaExtenso_38_3_30" localSheetId="4">'CPU-GERAL (2)'!PassaExtenso_38_3_30</definedName>
    <definedName name="PassaExtenso_38_3_30" localSheetId="2">'CRONO-GERAL (2)'!PassaExtenso_38_3_30</definedName>
    <definedName name="PassaExtenso_38_3_30" localSheetId="1">'MOBILIZAÇÕES (2)'!PassaExtenso_38_3_30</definedName>
    <definedName name="PassaExtenso_38_3_30">PassaExtenso_38_3_30</definedName>
    <definedName name="PassaExtenso_38_3_8" localSheetId="4">'CPU-GERAL (2)'!PassaExtenso_38_3_8</definedName>
    <definedName name="PassaExtenso_38_3_8" localSheetId="2">'CRONO-GERAL (2)'!PassaExtenso_38_3_8</definedName>
    <definedName name="PassaExtenso_38_3_8" localSheetId="1">'MOBILIZAÇÕES (2)'!PassaExtenso_38_3_8</definedName>
    <definedName name="PassaExtenso_38_3_8">PassaExtenso_38_3_8</definedName>
    <definedName name="PassaExtenso_38_3_8_1" localSheetId="4">'CPU-GERAL (2)'!PassaExtenso_38_3_8_1</definedName>
    <definedName name="PassaExtenso_38_3_8_1" localSheetId="2">'CRONO-GERAL (2)'!PassaExtenso_38_3_8_1</definedName>
    <definedName name="PassaExtenso_38_3_8_1" localSheetId="1">'MOBILIZAÇÕES (2)'!PassaExtenso_38_3_8_1</definedName>
    <definedName name="PassaExtenso_38_3_8_1">PassaExtenso_38_3_8_1</definedName>
    <definedName name="PassaExtenso_38_3_8_30" localSheetId="4">'CPU-GERAL (2)'!PassaExtenso_38_3_8_30</definedName>
    <definedName name="PassaExtenso_38_3_8_30" localSheetId="2">'CRONO-GERAL (2)'!PassaExtenso_38_3_8_30</definedName>
    <definedName name="PassaExtenso_38_3_8_30" localSheetId="1">'MOBILIZAÇÕES (2)'!PassaExtenso_38_3_8_30</definedName>
    <definedName name="PassaExtenso_38_3_8_30">PassaExtenso_38_3_8_30</definedName>
    <definedName name="PassaExtenso_38_3_9" localSheetId="4">'CPU-GERAL (2)'!PassaExtenso_38_3_9</definedName>
    <definedName name="PassaExtenso_38_3_9" localSheetId="2">'CRONO-GERAL (2)'!PassaExtenso_38_3_9</definedName>
    <definedName name="PassaExtenso_38_3_9" localSheetId="1">'MOBILIZAÇÕES (2)'!PassaExtenso_38_3_9</definedName>
    <definedName name="PassaExtenso_38_3_9">PassaExtenso_38_3_9</definedName>
    <definedName name="PassaExtenso_38_3_9_30" localSheetId="4">'CPU-GERAL (2)'!PassaExtenso_38_3_9_30</definedName>
    <definedName name="PassaExtenso_38_3_9_30" localSheetId="2">'CRONO-GERAL (2)'!PassaExtenso_38_3_9_30</definedName>
    <definedName name="PassaExtenso_38_3_9_30" localSheetId="1">'MOBILIZAÇÕES (2)'!PassaExtenso_38_3_9_30</definedName>
    <definedName name="PassaExtenso_38_3_9_30">PassaExtenso_38_3_9_30</definedName>
    <definedName name="PassaExtenso_38_30" localSheetId="4">'CPU-GERAL (2)'!PassaExtenso_38_30</definedName>
    <definedName name="PassaExtenso_38_30" localSheetId="2">'CRONO-GERAL (2)'!PassaExtenso_38_30</definedName>
    <definedName name="PassaExtenso_38_30" localSheetId="1">'MOBILIZAÇÕES (2)'!PassaExtenso_38_30</definedName>
    <definedName name="PassaExtenso_38_30">PassaExtenso_38_30</definedName>
    <definedName name="PassaExtenso_38_4" localSheetId="4">'CPU-GERAL (2)'!PassaExtenso_38_4</definedName>
    <definedName name="PassaExtenso_38_4" localSheetId="2">'CRONO-GERAL (2)'!PassaExtenso_38_4</definedName>
    <definedName name="PassaExtenso_38_4" localSheetId="1">'MOBILIZAÇÕES (2)'!PassaExtenso_38_4</definedName>
    <definedName name="PassaExtenso_38_4">PassaExtenso_38_4</definedName>
    <definedName name="PassaExtenso_38_4_1" localSheetId="4">'CPU-GERAL (2)'!PassaExtenso_38_4_1</definedName>
    <definedName name="PassaExtenso_38_4_1" localSheetId="2">'CRONO-GERAL (2)'!PassaExtenso_38_4_1</definedName>
    <definedName name="PassaExtenso_38_4_1" localSheetId="1">'MOBILIZAÇÕES (2)'!PassaExtenso_38_4_1</definedName>
    <definedName name="PassaExtenso_38_4_1">PassaExtenso_38_4_1</definedName>
    <definedName name="PassaExtenso_38_4_1_1">NA()</definedName>
    <definedName name="PassaExtenso_38_4_1_30" localSheetId="4">'CPU-GERAL (2)'!PassaExtenso_38_4_1_30</definedName>
    <definedName name="PassaExtenso_38_4_1_30" localSheetId="2">'CRONO-GERAL (2)'!PassaExtenso_38_4_1_30</definedName>
    <definedName name="PassaExtenso_38_4_1_30" localSheetId="1">'MOBILIZAÇÕES (2)'!PassaExtenso_38_4_1_30</definedName>
    <definedName name="PassaExtenso_38_4_1_30">PassaExtenso_38_4_1_30</definedName>
    <definedName name="PassaExtenso_38_4_10" localSheetId="4">'CPU-GERAL (2)'!PassaExtenso_38_4_10</definedName>
    <definedName name="PassaExtenso_38_4_10" localSheetId="2">'CRONO-GERAL (2)'!PassaExtenso_38_4_10</definedName>
    <definedName name="PassaExtenso_38_4_10" localSheetId="1">'MOBILIZAÇÕES (2)'!PassaExtenso_38_4_10</definedName>
    <definedName name="PassaExtenso_38_4_10">PassaExtenso_38_4_10</definedName>
    <definedName name="PassaExtenso_38_4_10_1" localSheetId="4">'CPU-GERAL (2)'!PassaExtenso_38_4_10_1</definedName>
    <definedName name="PassaExtenso_38_4_10_1" localSheetId="2">'CRONO-GERAL (2)'!PassaExtenso_38_4_10_1</definedName>
    <definedName name="PassaExtenso_38_4_10_1" localSheetId="1">'MOBILIZAÇÕES (2)'!PassaExtenso_38_4_10_1</definedName>
    <definedName name="PassaExtenso_38_4_10_1">PassaExtenso_38_4_10_1</definedName>
    <definedName name="PassaExtenso_38_4_10_30" localSheetId="4">'CPU-GERAL (2)'!PassaExtenso_38_4_10_30</definedName>
    <definedName name="PassaExtenso_38_4_10_30" localSheetId="2">'CRONO-GERAL (2)'!PassaExtenso_38_4_10_30</definedName>
    <definedName name="PassaExtenso_38_4_10_30" localSheetId="1">'MOBILIZAÇÕES (2)'!PassaExtenso_38_4_10_30</definedName>
    <definedName name="PassaExtenso_38_4_10_30">PassaExtenso_38_4_10_30</definedName>
    <definedName name="PassaExtenso_38_4_11" localSheetId="4">'CPU-GERAL (2)'!PassaExtenso_38_4_11</definedName>
    <definedName name="PassaExtenso_38_4_11" localSheetId="2">'CRONO-GERAL (2)'!PassaExtenso_38_4_11</definedName>
    <definedName name="PassaExtenso_38_4_11" localSheetId="1">'MOBILIZAÇÕES (2)'!PassaExtenso_38_4_11</definedName>
    <definedName name="PassaExtenso_38_4_11">PassaExtenso_38_4_11</definedName>
    <definedName name="PassaExtenso_38_4_11_1" localSheetId="4">'CPU-GERAL (2)'!PassaExtenso_38_4_11_1</definedName>
    <definedName name="PassaExtenso_38_4_11_1" localSheetId="2">'CRONO-GERAL (2)'!PassaExtenso_38_4_11_1</definedName>
    <definedName name="PassaExtenso_38_4_11_1" localSheetId="1">'MOBILIZAÇÕES (2)'!PassaExtenso_38_4_11_1</definedName>
    <definedName name="PassaExtenso_38_4_11_1">PassaExtenso_38_4_11_1</definedName>
    <definedName name="PassaExtenso_38_4_11_30" localSheetId="4">'CPU-GERAL (2)'!PassaExtenso_38_4_11_30</definedName>
    <definedName name="PassaExtenso_38_4_11_30" localSheetId="2">'CRONO-GERAL (2)'!PassaExtenso_38_4_11_30</definedName>
    <definedName name="PassaExtenso_38_4_11_30" localSheetId="1">'MOBILIZAÇÕES (2)'!PassaExtenso_38_4_11_30</definedName>
    <definedName name="PassaExtenso_38_4_11_30">PassaExtenso_38_4_11_30</definedName>
    <definedName name="PassaExtenso_38_4_12" localSheetId="4">'CPU-GERAL (2)'!PassaExtenso_38_4_12</definedName>
    <definedName name="PassaExtenso_38_4_12" localSheetId="2">'CRONO-GERAL (2)'!PassaExtenso_38_4_12</definedName>
    <definedName name="PassaExtenso_38_4_12" localSheetId="1">'MOBILIZAÇÕES (2)'!PassaExtenso_38_4_12</definedName>
    <definedName name="PassaExtenso_38_4_12">PassaExtenso_38_4_12</definedName>
    <definedName name="PassaExtenso_38_4_12_30" localSheetId="4">'CPU-GERAL (2)'!PassaExtenso_38_4_12_30</definedName>
    <definedName name="PassaExtenso_38_4_12_30" localSheetId="2">'CRONO-GERAL (2)'!PassaExtenso_38_4_12_30</definedName>
    <definedName name="PassaExtenso_38_4_12_30" localSheetId="1">'MOBILIZAÇÕES (2)'!PassaExtenso_38_4_12_30</definedName>
    <definedName name="PassaExtenso_38_4_12_30">PassaExtenso_38_4_12_30</definedName>
    <definedName name="PassaExtenso_38_4_19" localSheetId="4">'CPU-GERAL (2)'!PassaExtenso_38_4_19</definedName>
    <definedName name="PassaExtenso_38_4_19" localSheetId="2">'CRONO-GERAL (2)'!PassaExtenso_38_4_19</definedName>
    <definedName name="PassaExtenso_38_4_19" localSheetId="1">'MOBILIZAÇÕES (2)'!PassaExtenso_38_4_19</definedName>
    <definedName name="PassaExtenso_38_4_19">PassaExtenso_38_4_19</definedName>
    <definedName name="PassaExtenso_38_4_19_10" localSheetId="4">'CPU-GERAL (2)'!PassaExtenso_38_4_19_10</definedName>
    <definedName name="PassaExtenso_38_4_19_10" localSheetId="2">'CRONO-GERAL (2)'!PassaExtenso_38_4_19_10</definedName>
    <definedName name="PassaExtenso_38_4_19_10" localSheetId="1">'MOBILIZAÇÕES (2)'!PassaExtenso_38_4_19_10</definedName>
    <definedName name="PassaExtenso_38_4_19_10">PassaExtenso_38_4_19_10</definedName>
    <definedName name="PassaExtenso_38_4_19_11" localSheetId="4">'CPU-GERAL (2)'!PassaExtenso_38_4_19_11</definedName>
    <definedName name="PassaExtenso_38_4_19_11" localSheetId="2">'CRONO-GERAL (2)'!PassaExtenso_38_4_19_11</definedName>
    <definedName name="PassaExtenso_38_4_19_11" localSheetId="1">'MOBILIZAÇÕES (2)'!PassaExtenso_38_4_19_11</definedName>
    <definedName name="PassaExtenso_38_4_19_11">PassaExtenso_38_4_19_11</definedName>
    <definedName name="PassaExtenso_38_4_19_11_30" localSheetId="4">'CPU-GERAL (2)'!PassaExtenso_38_4_19_11_30</definedName>
    <definedName name="PassaExtenso_38_4_19_11_30" localSheetId="2">'CRONO-GERAL (2)'!PassaExtenso_38_4_19_11_30</definedName>
    <definedName name="PassaExtenso_38_4_19_11_30" localSheetId="1">'MOBILIZAÇÕES (2)'!PassaExtenso_38_4_19_11_30</definedName>
    <definedName name="PassaExtenso_38_4_19_11_30">PassaExtenso_38_4_19_11_30</definedName>
    <definedName name="PassaExtenso_38_4_19_27" localSheetId="4">'CPU-GERAL (2)'!PassaExtenso_38_4_19_27</definedName>
    <definedName name="PassaExtenso_38_4_19_27" localSheetId="2">'CRONO-GERAL (2)'!PassaExtenso_38_4_19_27</definedName>
    <definedName name="PassaExtenso_38_4_19_27" localSheetId="1">'MOBILIZAÇÕES (2)'!PassaExtenso_38_4_19_27</definedName>
    <definedName name="PassaExtenso_38_4_19_27">PassaExtenso_38_4_19_27</definedName>
    <definedName name="PassaExtenso_38_4_19_27_30" localSheetId="4">'CPU-GERAL (2)'!PassaExtenso_38_4_19_27_30</definedName>
    <definedName name="PassaExtenso_38_4_19_27_30" localSheetId="2">'CRONO-GERAL (2)'!PassaExtenso_38_4_19_27_30</definedName>
    <definedName name="PassaExtenso_38_4_19_27_30" localSheetId="1">'MOBILIZAÇÕES (2)'!PassaExtenso_38_4_19_27_30</definedName>
    <definedName name="PassaExtenso_38_4_19_27_30">PassaExtenso_38_4_19_27_30</definedName>
    <definedName name="PassaExtenso_38_4_19_28" localSheetId="4">'CPU-GERAL (2)'!PassaExtenso_38_4_19_28</definedName>
    <definedName name="PassaExtenso_38_4_19_28" localSheetId="2">'CRONO-GERAL (2)'!PassaExtenso_38_4_19_28</definedName>
    <definedName name="PassaExtenso_38_4_19_28" localSheetId="1">'MOBILIZAÇÕES (2)'!PassaExtenso_38_4_19_28</definedName>
    <definedName name="PassaExtenso_38_4_19_28">PassaExtenso_38_4_19_28</definedName>
    <definedName name="PassaExtenso_38_4_19_29" localSheetId="4">'CPU-GERAL (2)'!PassaExtenso_38_4_19_29</definedName>
    <definedName name="PassaExtenso_38_4_19_29" localSheetId="2">'CRONO-GERAL (2)'!PassaExtenso_38_4_19_29</definedName>
    <definedName name="PassaExtenso_38_4_19_29" localSheetId="1">'MOBILIZAÇÕES (2)'!PassaExtenso_38_4_19_29</definedName>
    <definedName name="PassaExtenso_38_4_19_29">PassaExtenso_38_4_19_29</definedName>
    <definedName name="PassaExtenso_38_4_19_30" localSheetId="4">'CPU-GERAL (2)'!PassaExtenso_38_4_19_30</definedName>
    <definedName name="PassaExtenso_38_4_19_30" localSheetId="2">'CRONO-GERAL (2)'!PassaExtenso_38_4_19_30</definedName>
    <definedName name="PassaExtenso_38_4_19_30" localSheetId="1">'MOBILIZAÇÕES (2)'!PassaExtenso_38_4_19_30</definedName>
    <definedName name="PassaExtenso_38_4_19_30">PassaExtenso_38_4_19_30</definedName>
    <definedName name="PassaExtenso_38_4_19_8" localSheetId="4">'CPU-GERAL (2)'!PassaExtenso_38_4_19_8</definedName>
    <definedName name="PassaExtenso_38_4_19_8" localSheetId="2">'CRONO-GERAL (2)'!PassaExtenso_38_4_19_8</definedName>
    <definedName name="PassaExtenso_38_4_19_8" localSheetId="1">'MOBILIZAÇÕES (2)'!PassaExtenso_38_4_19_8</definedName>
    <definedName name="PassaExtenso_38_4_19_8">PassaExtenso_38_4_19_8</definedName>
    <definedName name="PassaExtenso_38_4_19_8_1" localSheetId="4">'CPU-GERAL (2)'!PassaExtenso_38_4_19_8_1</definedName>
    <definedName name="PassaExtenso_38_4_19_8_1" localSheetId="2">'CRONO-GERAL (2)'!PassaExtenso_38_4_19_8_1</definedName>
    <definedName name="PassaExtenso_38_4_19_8_1" localSheetId="1">'MOBILIZAÇÕES (2)'!PassaExtenso_38_4_19_8_1</definedName>
    <definedName name="PassaExtenso_38_4_19_8_1">PassaExtenso_38_4_19_8_1</definedName>
    <definedName name="PassaExtenso_38_4_19_8_30" localSheetId="4">'CPU-GERAL (2)'!PassaExtenso_38_4_19_8_30</definedName>
    <definedName name="PassaExtenso_38_4_19_8_30" localSheetId="2">'CRONO-GERAL (2)'!PassaExtenso_38_4_19_8_30</definedName>
    <definedName name="PassaExtenso_38_4_19_8_30" localSheetId="1">'MOBILIZAÇÕES (2)'!PassaExtenso_38_4_19_8_30</definedName>
    <definedName name="PassaExtenso_38_4_19_8_30">PassaExtenso_38_4_19_8_30</definedName>
    <definedName name="PassaExtenso_38_4_19_9" localSheetId="4">'CPU-GERAL (2)'!PassaExtenso_38_4_19_9</definedName>
    <definedName name="PassaExtenso_38_4_19_9" localSheetId="2">'CRONO-GERAL (2)'!PassaExtenso_38_4_19_9</definedName>
    <definedName name="PassaExtenso_38_4_19_9" localSheetId="1">'MOBILIZAÇÕES (2)'!PassaExtenso_38_4_19_9</definedName>
    <definedName name="PassaExtenso_38_4_19_9">PassaExtenso_38_4_19_9</definedName>
    <definedName name="PassaExtenso_38_4_19_9_30" localSheetId="4">'CPU-GERAL (2)'!PassaExtenso_38_4_19_9_30</definedName>
    <definedName name="PassaExtenso_38_4_19_9_30" localSheetId="2">'CRONO-GERAL (2)'!PassaExtenso_38_4_19_9_30</definedName>
    <definedName name="PassaExtenso_38_4_19_9_30" localSheetId="1">'MOBILIZAÇÕES (2)'!PassaExtenso_38_4_19_9_30</definedName>
    <definedName name="PassaExtenso_38_4_19_9_30">PassaExtenso_38_4_19_9_30</definedName>
    <definedName name="PassaExtenso_38_4_27" localSheetId="4">'CPU-GERAL (2)'!PassaExtenso_38_4_27</definedName>
    <definedName name="PassaExtenso_38_4_27" localSheetId="2">'CRONO-GERAL (2)'!PassaExtenso_38_4_27</definedName>
    <definedName name="PassaExtenso_38_4_27" localSheetId="1">'MOBILIZAÇÕES (2)'!PassaExtenso_38_4_27</definedName>
    <definedName name="PassaExtenso_38_4_27">PassaExtenso_38_4_27</definedName>
    <definedName name="PassaExtenso_38_4_27_30" localSheetId="4">'CPU-GERAL (2)'!PassaExtenso_38_4_27_30</definedName>
    <definedName name="PassaExtenso_38_4_27_30" localSheetId="2">'CRONO-GERAL (2)'!PassaExtenso_38_4_27_30</definedName>
    <definedName name="PassaExtenso_38_4_27_30" localSheetId="1">'MOBILIZAÇÕES (2)'!PassaExtenso_38_4_27_30</definedName>
    <definedName name="PassaExtenso_38_4_27_30">PassaExtenso_38_4_27_30</definedName>
    <definedName name="PassaExtenso_38_4_28" localSheetId="4">'CPU-GERAL (2)'!PassaExtenso_38_4_28</definedName>
    <definedName name="PassaExtenso_38_4_28" localSheetId="2">'CRONO-GERAL (2)'!PassaExtenso_38_4_28</definedName>
    <definedName name="PassaExtenso_38_4_28" localSheetId="1">'MOBILIZAÇÕES (2)'!PassaExtenso_38_4_28</definedName>
    <definedName name="PassaExtenso_38_4_28">PassaExtenso_38_4_28</definedName>
    <definedName name="PassaExtenso_38_4_29" localSheetId="4">'CPU-GERAL (2)'!PassaExtenso_38_4_29</definedName>
    <definedName name="PassaExtenso_38_4_29" localSheetId="2">'CRONO-GERAL (2)'!PassaExtenso_38_4_29</definedName>
    <definedName name="PassaExtenso_38_4_29" localSheetId="1">'MOBILIZAÇÕES (2)'!PassaExtenso_38_4_29</definedName>
    <definedName name="PassaExtenso_38_4_29">PassaExtenso_38_4_29</definedName>
    <definedName name="PassaExtenso_38_4_3" localSheetId="4">'CPU-GERAL (2)'!PassaExtenso_38_4_3</definedName>
    <definedName name="PassaExtenso_38_4_3" localSheetId="2">'CRONO-GERAL (2)'!PassaExtenso_38_4_3</definedName>
    <definedName name="PassaExtenso_38_4_3" localSheetId="1">'MOBILIZAÇÕES (2)'!PassaExtenso_38_4_3</definedName>
    <definedName name="PassaExtenso_38_4_3">PassaExtenso_38_4_3</definedName>
    <definedName name="PassaExtenso_38_4_3_1" localSheetId="4">'CPU-GERAL (2)'!PassaExtenso_38_4_3_1</definedName>
    <definedName name="PassaExtenso_38_4_3_1" localSheetId="2">'CRONO-GERAL (2)'!PassaExtenso_38_4_3_1</definedName>
    <definedName name="PassaExtenso_38_4_3_1" localSheetId="1">'MOBILIZAÇÕES (2)'!PassaExtenso_38_4_3_1</definedName>
    <definedName name="PassaExtenso_38_4_3_1">PassaExtenso_38_4_3_1</definedName>
    <definedName name="PassaExtenso_38_4_3_30" localSheetId="4">'CPU-GERAL (2)'!PassaExtenso_38_4_3_30</definedName>
    <definedName name="PassaExtenso_38_4_3_30" localSheetId="2">'CRONO-GERAL (2)'!PassaExtenso_38_4_3_30</definedName>
    <definedName name="PassaExtenso_38_4_3_30" localSheetId="1">'MOBILIZAÇÕES (2)'!PassaExtenso_38_4_3_30</definedName>
    <definedName name="PassaExtenso_38_4_3_30">PassaExtenso_38_4_3_30</definedName>
    <definedName name="PassaExtenso_38_4_30" localSheetId="4">'CPU-GERAL (2)'!PassaExtenso_38_4_30</definedName>
    <definedName name="PassaExtenso_38_4_30" localSheetId="2">'CRONO-GERAL (2)'!PassaExtenso_38_4_30</definedName>
    <definedName name="PassaExtenso_38_4_30" localSheetId="1">'MOBILIZAÇÕES (2)'!PassaExtenso_38_4_30</definedName>
    <definedName name="PassaExtenso_38_4_30">PassaExtenso_38_4_30</definedName>
    <definedName name="PassaExtenso_38_4_4" localSheetId="4">'CPU-GERAL (2)'!PassaExtenso_38_4_4</definedName>
    <definedName name="PassaExtenso_38_4_4" localSheetId="2">'CRONO-GERAL (2)'!PassaExtenso_38_4_4</definedName>
    <definedName name="PassaExtenso_38_4_4" localSheetId="1">'MOBILIZAÇÕES (2)'!PassaExtenso_38_4_4</definedName>
    <definedName name="PassaExtenso_38_4_4">PassaExtenso_38_4_4</definedName>
    <definedName name="PassaExtenso_38_4_4_1" localSheetId="4">'CPU-GERAL (2)'!PassaExtenso_38_4_4_1</definedName>
    <definedName name="PassaExtenso_38_4_4_1" localSheetId="2">'CRONO-GERAL (2)'!PassaExtenso_38_4_4_1</definedName>
    <definedName name="PassaExtenso_38_4_4_1" localSheetId="1">'MOBILIZAÇÕES (2)'!PassaExtenso_38_4_4_1</definedName>
    <definedName name="PassaExtenso_38_4_4_1">PassaExtenso_38_4_4_1</definedName>
    <definedName name="PassaExtenso_38_4_4_30" localSheetId="4">'CPU-GERAL (2)'!PassaExtenso_38_4_4_30</definedName>
    <definedName name="PassaExtenso_38_4_4_30" localSheetId="2">'CRONO-GERAL (2)'!PassaExtenso_38_4_4_30</definedName>
    <definedName name="PassaExtenso_38_4_4_30" localSheetId="1">'MOBILIZAÇÕES (2)'!PassaExtenso_38_4_4_30</definedName>
    <definedName name="PassaExtenso_38_4_4_30">PassaExtenso_38_4_4_30</definedName>
    <definedName name="PassaExtenso_38_4_5" localSheetId="4">'CPU-GERAL (2)'!PassaExtenso_38_4_5</definedName>
    <definedName name="PassaExtenso_38_4_5" localSheetId="2">'CRONO-GERAL (2)'!PassaExtenso_38_4_5</definedName>
    <definedName name="PassaExtenso_38_4_5" localSheetId="1">'MOBILIZAÇÕES (2)'!PassaExtenso_38_4_5</definedName>
    <definedName name="PassaExtenso_38_4_5">PassaExtenso_38_4_5</definedName>
    <definedName name="PassaExtenso_38_4_5_1" localSheetId="4">'CPU-GERAL (2)'!PassaExtenso_38_4_5_1</definedName>
    <definedName name="PassaExtenso_38_4_5_1" localSheetId="2">'CRONO-GERAL (2)'!PassaExtenso_38_4_5_1</definedName>
    <definedName name="PassaExtenso_38_4_5_1" localSheetId="1">'MOBILIZAÇÕES (2)'!PassaExtenso_38_4_5_1</definedName>
    <definedName name="PassaExtenso_38_4_5_1">PassaExtenso_38_4_5_1</definedName>
    <definedName name="PassaExtenso_38_4_5_30" localSheetId="4">'CPU-GERAL (2)'!PassaExtenso_38_4_5_30</definedName>
    <definedName name="PassaExtenso_38_4_5_30" localSheetId="2">'CRONO-GERAL (2)'!PassaExtenso_38_4_5_30</definedName>
    <definedName name="PassaExtenso_38_4_5_30" localSheetId="1">'MOBILIZAÇÕES (2)'!PassaExtenso_38_4_5_30</definedName>
    <definedName name="PassaExtenso_38_4_5_30">PassaExtenso_38_4_5_30</definedName>
    <definedName name="PassaExtenso_38_4_6" localSheetId="4">'CPU-GERAL (2)'!PassaExtenso_38_4_6</definedName>
    <definedName name="PassaExtenso_38_4_6" localSheetId="2">'CRONO-GERAL (2)'!PassaExtenso_38_4_6</definedName>
    <definedName name="PassaExtenso_38_4_6" localSheetId="1">'MOBILIZAÇÕES (2)'!PassaExtenso_38_4_6</definedName>
    <definedName name="PassaExtenso_38_4_6">PassaExtenso_38_4_6</definedName>
    <definedName name="PassaExtenso_38_4_6_1" localSheetId="4">'CPU-GERAL (2)'!PassaExtenso_38_4_6_1</definedName>
    <definedName name="PassaExtenso_38_4_6_1" localSheetId="2">'CRONO-GERAL (2)'!PassaExtenso_38_4_6_1</definedName>
    <definedName name="PassaExtenso_38_4_6_1" localSheetId="1">'MOBILIZAÇÕES (2)'!PassaExtenso_38_4_6_1</definedName>
    <definedName name="PassaExtenso_38_4_6_1">PassaExtenso_38_4_6_1</definedName>
    <definedName name="PassaExtenso_38_4_6_30" localSheetId="4">'CPU-GERAL (2)'!PassaExtenso_38_4_6_30</definedName>
    <definedName name="PassaExtenso_38_4_6_30" localSheetId="2">'CRONO-GERAL (2)'!PassaExtenso_38_4_6_30</definedName>
    <definedName name="PassaExtenso_38_4_6_30" localSheetId="1">'MOBILIZAÇÕES (2)'!PassaExtenso_38_4_6_30</definedName>
    <definedName name="PassaExtenso_38_4_6_30">PassaExtenso_38_4_6_30</definedName>
    <definedName name="PassaExtenso_38_4_7" localSheetId="4">'CPU-GERAL (2)'!PassaExtenso_38_4_7</definedName>
    <definedName name="PassaExtenso_38_4_7" localSheetId="2">'CRONO-GERAL (2)'!PassaExtenso_38_4_7</definedName>
    <definedName name="PassaExtenso_38_4_7" localSheetId="1">'MOBILIZAÇÕES (2)'!PassaExtenso_38_4_7</definedName>
    <definedName name="PassaExtenso_38_4_7">PassaExtenso_38_4_7</definedName>
    <definedName name="PassaExtenso_38_4_7_1" localSheetId="4">'CPU-GERAL (2)'!PassaExtenso_38_4_7_1</definedName>
    <definedName name="PassaExtenso_38_4_7_1" localSheetId="2">'CRONO-GERAL (2)'!PassaExtenso_38_4_7_1</definedName>
    <definedName name="PassaExtenso_38_4_7_1" localSheetId="1">'MOBILIZAÇÕES (2)'!PassaExtenso_38_4_7_1</definedName>
    <definedName name="PassaExtenso_38_4_7_1">PassaExtenso_38_4_7_1</definedName>
    <definedName name="PassaExtenso_38_4_7_30" localSheetId="4">'CPU-GERAL (2)'!PassaExtenso_38_4_7_30</definedName>
    <definedName name="PassaExtenso_38_4_7_30" localSheetId="2">'CRONO-GERAL (2)'!PassaExtenso_38_4_7_30</definedName>
    <definedName name="PassaExtenso_38_4_7_30" localSheetId="1">'MOBILIZAÇÕES (2)'!PassaExtenso_38_4_7_30</definedName>
    <definedName name="PassaExtenso_38_4_7_30">PassaExtenso_38_4_7_30</definedName>
    <definedName name="PassaExtenso_38_4_8" localSheetId="4">'CPU-GERAL (2)'!PassaExtenso_38_4_8</definedName>
    <definedName name="PassaExtenso_38_4_8" localSheetId="2">'CRONO-GERAL (2)'!PassaExtenso_38_4_8</definedName>
    <definedName name="PassaExtenso_38_4_8" localSheetId="1">'MOBILIZAÇÕES (2)'!PassaExtenso_38_4_8</definedName>
    <definedName name="PassaExtenso_38_4_8">PassaExtenso_38_4_8</definedName>
    <definedName name="PassaExtenso_38_4_8_1" localSheetId="4">'CPU-GERAL (2)'!PassaExtenso_38_4_8_1</definedName>
    <definedName name="PassaExtenso_38_4_8_1" localSheetId="2">'CRONO-GERAL (2)'!PassaExtenso_38_4_8_1</definedName>
    <definedName name="PassaExtenso_38_4_8_1" localSheetId="1">'MOBILIZAÇÕES (2)'!PassaExtenso_38_4_8_1</definedName>
    <definedName name="PassaExtenso_38_4_8_1">PassaExtenso_38_4_8_1</definedName>
    <definedName name="PassaExtenso_38_4_8_30" localSheetId="4">'CPU-GERAL (2)'!PassaExtenso_38_4_8_30</definedName>
    <definedName name="PassaExtenso_38_4_8_30" localSheetId="2">'CRONO-GERAL (2)'!PassaExtenso_38_4_8_30</definedName>
    <definedName name="PassaExtenso_38_4_8_30" localSheetId="1">'MOBILIZAÇÕES (2)'!PassaExtenso_38_4_8_30</definedName>
    <definedName name="PassaExtenso_38_4_8_30">PassaExtenso_38_4_8_30</definedName>
    <definedName name="PassaExtenso_38_4_9" localSheetId="4">'CPU-GERAL (2)'!PassaExtenso_38_4_9</definedName>
    <definedName name="PassaExtenso_38_4_9" localSheetId="2">'CRONO-GERAL (2)'!PassaExtenso_38_4_9</definedName>
    <definedName name="PassaExtenso_38_4_9" localSheetId="1">'MOBILIZAÇÕES (2)'!PassaExtenso_38_4_9</definedName>
    <definedName name="PassaExtenso_38_4_9">PassaExtenso_38_4_9</definedName>
    <definedName name="PassaExtenso_38_4_9_1" localSheetId="4">'CPU-GERAL (2)'!PassaExtenso_38_4_9_1</definedName>
    <definedName name="PassaExtenso_38_4_9_1" localSheetId="2">'CRONO-GERAL (2)'!PassaExtenso_38_4_9_1</definedName>
    <definedName name="PassaExtenso_38_4_9_1" localSheetId="1">'MOBILIZAÇÕES (2)'!PassaExtenso_38_4_9_1</definedName>
    <definedName name="PassaExtenso_38_4_9_1">PassaExtenso_38_4_9_1</definedName>
    <definedName name="PassaExtenso_38_4_9_30" localSheetId="4">'CPU-GERAL (2)'!PassaExtenso_38_4_9_30</definedName>
    <definedName name="PassaExtenso_38_4_9_30" localSheetId="2">'CRONO-GERAL (2)'!PassaExtenso_38_4_9_30</definedName>
    <definedName name="PassaExtenso_38_4_9_30" localSheetId="1">'MOBILIZAÇÕES (2)'!PassaExtenso_38_4_9_30</definedName>
    <definedName name="PassaExtenso_38_4_9_30">PassaExtenso_38_4_9_30</definedName>
    <definedName name="PassaExtenso_38_5" localSheetId="4">'CPU-GERAL (2)'!PassaExtenso_38_5</definedName>
    <definedName name="PassaExtenso_38_5" localSheetId="2">'CRONO-GERAL (2)'!PassaExtenso_38_5</definedName>
    <definedName name="PassaExtenso_38_5" localSheetId="1">'MOBILIZAÇÕES (2)'!PassaExtenso_38_5</definedName>
    <definedName name="PassaExtenso_38_5">PassaExtenso_38_5</definedName>
    <definedName name="PassaExtenso_38_5_1" localSheetId="4">'CPU-GERAL (2)'!PassaExtenso_38_5_1</definedName>
    <definedName name="PassaExtenso_38_5_1" localSheetId="2">'CRONO-GERAL (2)'!PassaExtenso_38_5_1</definedName>
    <definedName name="PassaExtenso_38_5_1" localSheetId="1">'MOBILIZAÇÕES (2)'!PassaExtenso_38_5_1</definedName>
    <definedName name="PassaExtenso_38_5_1">PassaExtenso_38_5_1</definedName>
    <definedName name="PassaExtenso_38_5_30" localSheetId="4">'CPU-GERAL (2)'!PassaExtenso_38_5_30</definedName>
    <definedName name="PassaExtenso_38_5_30" localSheetId="2">'CRONO-GERAL (2)'!PassaExtenso_38_5_30</definedName>
    <definedName name="PassaExtenso_38_5_30" localSheetId="1">'MOBILIZAÇÕES (2)'!PassaExtenso_38_5_30</definedName>
    <definedName name="PassaExtenso_38_5_30">PassaExtenso_38_5_30</definedName>
    <definedName name="PassaExtenso_38_6" localSheetId="4">'CPU-GERAL (2)'!PassaExtenso_38_6</definedName>
    <definedName name="PassaExtenso_38_6" localSheetId="2">'CRONO-GERAL (2)'!PassaExtenso_38_6</definedName>
    <definedName name="PassaExtenso_38_6" localSheetId="1">'MOBILIZAÇÕES (2)'!PassaExtenso_38_6</definedName>
    <definedName name="PassaExtenso_38_6">PassaExtenso_38_6</definedName>
    <definedName name="PassaExtenso_38_6_1" localSheetId="4">'CPU-GERAL (2)'!PassaExtenso_38_6_1</definedName>
    <definedName name="PassaExtenso_38_6_1" localSheetId="2">'CRONO-GERAL (2)'!PassaExtenso_38_6_1</definedName>
    <definedName name="PassaExtenso_38_6_1" localSheetId="1">'MOBILIZAÇÕES (2)'!PassaExtenso_38_6_1</definedName>
    <definedName name="PassaExtenso_38_6_1">PassaExtenso_38_6_1</definedName>
    <definedName name="PassaExtenso_38_6_30" localSheetId="4">'CPU-GERAL (2)'!PassaExtenso_38_6_30</definedName>
    <definedName name="PassaExtenso_38_6_30" localSheetId="2">'CRONO-GERAL (2)'!PassaExtenso_38_6_30</definedName>
    <definedName name="PassaExtenso_38_6_30" localSheetId="1">'MOBILIZAÇÕES (2)'!PassaExtenso_38_6_30</definedName>
    <definedName name="PassaExtenso_38_6_30">PassaExtenso_38_6_30</definedName>
    <definedName name="PassaExtenso_38_7" localSheetId="4">'CPU-GERAL (2)'!PassaExtenso_38_7</definedName>
    <definedName name="PassaExtenso_38_7" localSheetId="2">'CRONO-GERAL (2)'!PassaExtenso_38_7</definedName>
    <definedName name="PassaExtenso_38_7" localSheetId="1">'MOBILIZAÇÕES (2)'!PassaExtenso_38_7</definedName>
    <definedName name="PassaExtenso_38_7">PassaExtenso_38_7</definedName>
    <definedName name="PassaExtenso_38_7_1" localSheetId="4">'CPU-GERAL (2)'!PassaExtenso_38_7_1</definedName>
    <definedName name="PassaExtenso_38_7_1" localSheetId="2">'CRONO-GERAL (2)'!PassaExtenso_38_7_1</definedName>
    <definedName name="PassaExtenso_38_7_1" localSheetId="1">'MOBILIZAÇÕES (2)'!PassaExtenso_38_7_1</definedName>
    <definedName name="PassaExtenso_38_7_1">PassaExtenso_38_7_1</definedName>
    <definedName name="PassaExtenso_38_7_1_1">NA()</definedName>
    <definedName name="PassaExtenso_38_7_1_30" localSheetId="4">'CPU-GERAL (2)'!PassaExtenso_38_7_1_30</definedName>
    <definedName name="PassaExtenso_38_7_1_30" localSheetId="2">'CRONO-GERAL (2)'!PassaExtenso_38_7_1_30</definedName>
    <definedName name="PassaExtenso_38_7_1_30" localSheetId="1">'MOBILIZAÇÕES (2)'!PassaExtenso_38_7_1_30</definedName>
    <definedName name="PassaExtenso_38_7_1_30">PassaExtenso_38_7_1_30</definedName>
    <definedName name="PassaExtenso_38_7_10" localSheetId="4">'CPU-GERAL (2)'!PassaExtenso_38_7_10</definedName>
    <definedName name="PassaExtenso_38_7_10" localSheetId="2">'CRONO-GERAL (2)'!PassaExtenso_38_7_10</definedName>
    <definedName name="PassaExtenso_38_7_10" localSheetId="1">'MOBILIZAÇÕES (2)'!PassaExtenso_38_7_10</definedName>
    <definedName name="PassaExtenso_38_7_10">PassaExtenso_38_7_10</definedName>
    <definedName name="PassaExtenso_38_7_11" localSheetId="4">'CPU-GERAL (2)'!PassaExtenso_38_7_11</definedName>
    <definedName name="PassaExtenso_38_7_11" localSheetId="2">'CRONO-GERAL (2)'!PassaExtenso_38_7_11</definedName>
    <definedName name="PassaExtenso_38_7_11" localSheetId="1">'MOBILIZAÇÕES (2)'!PassaExtenso_38_7_11</definedName>
    <definedName name="PassaExtenso_38_7_11">PassaExtenso_38_7_11</definedName>
    <definedName name="PassaExtenso_38_7_11_30" localSheetId="4">'CPU-GERAL (2)'!PassaExtenso_38_7_11_30</definedName>
    <definedName name="PassaExtenso_38_7_11_30" localSheetId="2">'CRONO-GERAL (2)'!PassaExtenso_38_7_11_30</definedName>
    <definedName name="PassaExtenso_38_7_11_30" localSheetId="1">'MOBILIZAÇÕES (2)'!PassaExtenso_38_7_11_30</definedName>
    <definedName name="PassaExtenso_38_7_11_30">PassaExtenso_38_7_11_30</definedName>
    <definedName name="PassaExtenso_38_7_27" localSheetId="4">'CPU-GERAL (2)'!PassaExtenso_38_7_27</definedName>
    <definedName name="PassaExtenso_38_7_27" localSheetId="2">'CRONO-GERAL (2)'!PassaExtenso_38_7_27</definedName>
    <definedName name="PassaExtenso_38_7_27" localSheetId="1">'MOBILIZAÇÕES (2)'!PassaExtenso_38_7_27</definedName>
    <definedName name="PassaExtenso_38_7_27">PassaExtenso_38_7_27</definedName>
    <definedName name="PassaExtenso_38_7_27_30" localSheetId="4">'CPU-GERAL (2)'!PassaExtenso_38_7_27_30</definedName>
    <definedName name="PassaExtenso_38_7_27_30" localSheetId="2">'CRONO-GERAL (2)'!PassaExtenso_38_7_27_30</definedName>
    <definedName name="PassaExtenso_38_7_27_30" localSheetId="1">'MOBILIZAÇÕES (2)'!PassaExtenso_38_7_27_30</definedName>
    <definedName name="PassaExtenso_38_7_27_30">PassaExtenso_38_7_27_30</definedName>
    <definedName name="PassaExtenso_38_7_28" localSheetId="4">'CPU-GERAL (2)'!PassaExtenso_38_7_28</definedName>
    <definedName name="PassaExtenso_38_7_28" localSheetId="2">'CRONO-GERAL (2)'!PassaExtenso_38_7_28</definedName>
    <definedName name="PassaExtenso_38_7_28" localSheetId="1">'MOBILIZAÇÕES (2)'!PassaExtenso_38_7_28</definedName>
    <definedName name="PassaExtenso_38_7_28">PassaExtenso_38_7_28</definedName>
    <definedName name="PassaExtenso_38_7_29" localSheetId="4">'CPU-GERAL (2)'!PassaExtenso_38_7_29</definedName>
    <definedName name="PassaExtenso_38_7_29" localSheetId="2">'CRONO-GERAL (2)'!PassaExtenso_38_7_29</definedName>
    <definedName name="PassaExtenso_38_7_29" localSheetId="1">'MOBILIZAÇÕES (2)'!PassaExtenso_38_7_29</definedName>
    <definedName name="PassaExtenso_38_7_29">PassaExtenso_38_7_29</definedName>
    <definedName name="PassaExtenso_38_7_30" localSheetId="4">'CPU-GERAL (2)'!PassaExtenso_38_7_30</definedName>
    <definedName name="PassaExtenso_38_7_30" localSheetId="2">'CRONO-GERAL (2)'!PassaExtenso_38_7_30</definedName>
    <definedName name="PassaExtenso_38_7_30" localSheetId="1">'MOBILIZAÇÕES (2)'!PassaExtenso_38_7_30</definedName>
    <definedName name="PassaExtenso_38_7_30">PassaExtenso_38_7_30</definedName>
    <definedName name="PassaExtenso_38_7_8" localSheetId="4">'CPU-GERAL (2)'!PassaExtenso_38_7_8</definedName>
    <definedName name="PassaExtenso_38_7_8" localSheetId="2">'CRONO-GERAL (2)'!PassaExtenso_38_7_8</definedName>
    <definedName name="PassaExtenso_38_7_8" localSheetId="1">'MOBILIZAÇÕES (2)'!PassaExtenso_38_7_8</definedName>
    <definedName name="PassaExtenso_38_7_8">PassaExtenso_38_7_8</definedName>
    <definedName name="PassaExtenso_38_7_8_1" localSheetId="4">'CPU-GERAL (2)'!PassaExtenso_38_7_8_1</definedName>
    <definedName name="PassaExtenso_38_7_8_1" localSheetId="2">'CRONO-GERAL (2)'!PassaExtenso_38_7_8_1</definedName>
    <definedName name="PassaExtenso_38_7_8_1" localSheetId="1">'MOBILIZAÇÕES (2)'!PassaExtenso_38_7_8_1</definedName>
    <definedName name="PassaExtenso_38_7_8_1">PassaExtenso_38_7_8_1</definedName>
    <definedName name="PassaExtenso_38_7_8_30" localSheetId="4">'CPU-GERAL (2)'!PassaExtenso_38_7_8_30</definedName>
    <definedName name="PassaExtenso_38_7_8_30" localSheetId="2">'CRONO-GERAL (2)'!PassaExtenso_38_7_8_30</definedName>
    <definedName name="PassaExtenso_38_7_8_30" localSheetId="1">'MOBILIZAÇÕES (2)'!PassaExtenso_38_7_8_30</definedName>
    <definedName name="PassaExtenso_38_7_8_30">PassaExtenso_38_7_8_30</definedName>
    <definedName name="PassaExtenso_38_7_9" localSheetId="4">'CPU-GERAL (2)'!PassaExtenso_38_7_9</definedName>
    <definedName name="PassaExtenso_38_7_9" localSheetId="2">'CRONO-GERAL (2)'!PassaExtenso_38_7_9</definedName>
    <definedName name="PassaExtenso_38_7_9" localSheetId="1">'MOBILIZAÇÕES (2)'!PassaExtenso_38_7_9</definedName>
    <definedName name="PassaExtenso_38_7_9">PassaExtenso_38_7_9</definedName>
    <definedName name="PassaExtenso_38_7_9_30" localSheetId="4">'CPU-GERAL (2)'!PassaExtenso_38_7_9_30</definedName>
    <definedName name="PassaExtenso_38_7_9_30" localSheetId="2">'CRONO-GERAL (2)'!PassaExtenso_38_7_9_30</definedName>
    <definedName name="PassaExtenso_38_7_9_30" localSheetId="1">'MOBILIZAÇÕES (2)'!PassaExtenso_38_7_9_30</definedName>
    <definedName name="PassaExtenso_38_7_9_30">PassaExtenso_38_7_9_30</definedName>
    <definedName name="PassaExtenso_38_8" localSheetId="4">'CPU-GERAL (2)'!PassaExtenso_38_8</definedName>
    <definedName name="PassaExtenso_38_8" localSheetId="2">'CRONO-GERAL (2)'!PassaExtenso_38_8</definedName>
    <definedName name="PassaExtenso_38_8" localSheetId="1">'MOBILIZAÇÕES (2)'!PassaExtenso_38_8</definedName>
    <definedName name="PassaExtenso_38_8">PassaExtenso_38_8</definedName>
    <definedName name="PassaExtenso_38_8_1" localSheetId="4">'CPU-GERAL (2)'!PassaExtenso_38_8_1</definedName>
    <definedName name="PassaExtenso_38_8_1" localSheetId="2">'CRONO-GERAL (2)'!PassaExtenso_38_8_1</definedName>
    <definedName name="PassaExtenso_38_8_1" localSheetId="1">'MOBILIZAÇÕES (2)'!PassaExtenso_38_8_1</definedName>
    <definedName name="PassaExtenso_38_8_1">PassaExtenso_38_8_1</definedName>
    <definedName name="PassaExtenso_38_8_30" localSheetId="4">'CPU-GERAL (2)'!PassaExtenso_38_8_30</definedName>
    <definedName name="PassaExtenso_38_8_30" localSheetId="2">'CRONO-GERAL (2)'!PassaExtenso_38_8_30</definedName>
    <definedName name="PassaExtenso_38_8_30" localSheetId="1">'MOBILIZAÇÕES (2)'!PassaExtenso_38_8_30</definedName>
    <definedName name="PassaExtenso_38_8_30">PassaExtenso_38_8_30</definedName>
    <definedName name="PassaExtenso_38_9" localSheetId="4">'CPU-GERAL (2)'!PassaExtenso_38_9</definedName>
    <definedName name="PassaExtenso_38_9" localSheetId="2">'CRONO-GERAL (2)'!PassaExtenso_38_9</definedName>
    <definedName name="PassaExtenso_38_9" localSheetId="1">'MOBILIZAÇÕES (2)'!PassaExtenso_38_9</definedName>
    <definedName name="PassaExtenso_38_9">PassaExtenso_38_9</definedName>
    <definedName name="PassaExtenso_38_9_1" localSheetId="4">'CPU-GERAL (2)'!PassaExtenso_38_9_1</definedName>
    <definedName name="PassaExtenso_38_9_1" localSheetId="2">'CRONO-GERAL (2)'!PassaExtenso_38_9_1</definedName>
    <definedName name="PassaExtenso_38_9_1" localSheetId="1">'MOBILIZAÇÕES (2)'!PassaExtenso_38_9_1</definedName>
    <definedName name="PassaExtenso_38_9_1">PassaExtenso_38_9_1</definedName>
    <definedName name="PassaExtenso_38_9_30" localSheetId="4">'CPU-GERAL (2)'!PassaExtenso_38_9_30</definedName>
    <definedName name="PassaExtenso_38_9_30" localSheetId="2">'CRONO-GERAL (2)'!PassaExtenso_38_9_30</definedName>
    <definedName name="PassaExtenso_38_9_30" localSheetId="1">'MOBILIZAÇÕES (2)'!PassaExtenso_38_9_30</definedName>
    <definedName name="PassaExtenso_38_9_30">PassaExtenso_38_9_30</definedName>
    <definedName name="PassaExtenso_4" localSheetId="4">'CPU-GERAL (2)'!PassaExtenso</definedName>
    <definedName name="PassaExtenso_4" localSheetId="2">'CRONO-GERAL (2)'!PassaExtenso</definedName>
    <definedName name="PassaExtenso_4" localSheetId="1">'MOBILIZAÇÕES (2)'!PassaExtenso</definedName>
    <definedName name="PassaExtenso_4">PassaExtenso</definedName>
    <definedName name="PassaExtenso_4_1">NA()</definedName>
    <definedName name="PassaExtenso_5" localSheetId="4">'CPU-GERAL (2)'!PassaExtenso</definedName>
    <definedName name="PassaExtenso_5" localSheetId="2">'CRONO-GERAL (2)'!PassaExtenso</definedName>
    <definedName name="PassaExtenso_5" localSheetId="1">'MOBILIZAÇÕES (2)'!PassaExtenso</definedName>
    <definedName name="PassaExtenso_5">PassaExtenso</definedName>
    <definedName name="PassaExtenso_5_1">NA()</definedName>
    <definedName name="PassaExtenso_6" localSheetId="4">'CPU-GERAL (2)'!PassaExtenso</definedName>
    <definedName name="PassaExtenso_6" localSheetId="2">'CRONO-GERAL (2)'!PassaExtenso</definedName>
    <definedName name="PassaExtenso_6" localSheetId="1">'MOBILIZAÇÕES (2)'!PassaExtenso</definedName>
    <definedName name="PassaExtenso_6">PassaExtenso</definedName>
    <definedName name="PassaExtenso_6_1">NA()</definedName>
    <definedName name="PassaExtenso_7" localSheetId="4">'CPU-GERAL (2)'!PassaExtenso</definedName>
    <definedName name="PassaExtenso_7" localSheetId="2">'CRONO-GERAL (2)'!PassaExtenso</definedName>
    <definedName name="PassaExtenso_7" localSheetId="1">'MOBILIZAÇÕES (2)'!PassaExtenso</definedName>
    <definedName name="PassaExtenso_7">PassaExtenso</definedName>
    <definedName name="PassaExtenso_7_1">NA()</definedName>
    <definedName name="PassaExtenso_8" localSheetId="4">'CPU-GERAL (2)'!PassaExtenso_8</definedName>
    <definedName name="PassaExtenso_8" localSheetId="2">'CRONO-GERAL (2)'!PassaExtenso_8</definedName>
    <definedName name="PassaExtenso_8" localSheetId="1">'MOBILIZAÇÕES (2)'!PassaExtenso_8</definedName>
    <definedName name="PassaExtenso_8">PassaExtenso_8</definedName>
    <definedName name="PassaExtenso_8_1" localSheetId="4">'CPU-GERAL (2)'!PassaExtenso_8_1</definedName>
    <definedName name="PassaExtenso_8_1" localSheetId="2">'CRONO-GERAL (2)'!PassaExtenso_8_1</definedName>
    <definedName name="PassaExtenso_8_1" localSheetId="1">'MOBILIZAÇÕES (2)'!PassaExtenso_8_1</definedName>
    <definedName name="PassaExtenso_8_1">PassaExtenso_8_1</definedName>
    <definedName name="PassaExtenso_8_30" localSheetId="4">'CPU-GERAL (2)'!PassaExtenso_8_30</definedName>
    <definedName name="PassaExtenso_8_30" localSheetId="2">'CRONO-GERAL (2)'!PassaExtenso_8_30</definedName>
    <definedName name="PassaExtenso_8_30" localSheetId="1">'MOBILIZAÇÕES (2)'!PassaExtenso_8_30</definedName>
    <definedName name="PassaExtenso_8_30">PassaExtenso_8_30</definedName>
    <definedName name="PassaExtenso_9">"#NOME?"</definedName>
    <definedName name="PassaExtenso_9_1" localSheetId="4">'CPU-GERAL (2)'!PassaExtenso_9_1</definedName>
    <definedName name="PassaExtenso_9_1" localSheetId="2">'CRONO-GERAL (2)'!PassaExtenso_9_1</definedName>
    <definedName name="PassaExtenso_9_1" localSheetId="1">'MOBILIZAÇÕES (2)'!PassaExtenso_9_1</definedName>
    <definedName name="PassaExtenso_9_1">PassaExtenso_9_1</definedName>
    <definedName name="PassaExtenso_9_30" localSheetId="4">'CPU-GERAL (2)'!PassaExtenso_9_30</definedName>
    <definedName name="PassaExtenso_9_30" localSheetId="2">'CRONO-GERAL (2)'!PassaExtenso_9_30</definedName>
    <definedName name="PassaExtenso_9_30" localSheetId="1">'MOBILIZAÇÕES (2)'!PassaExtenso_9_30</definedName>
    <definedName name="PassaExtenso_9_30">PassaExtenso_9_30</definedName>
    <definedName name="PEÇA_6_X_3_MAD_LEI">#REF!</definedName>
    <definedName name="PEDRA_PRETA">[1]Insumos!$I$12</definedName>
    <definedName name="PEDREIRO">#REF!</definedName>
    <definedName name="PERNAMANCA">[1]Insumos!$I$71</definedName>
    <definedName name="PERNAMANCA_MAD_LEI">#REF!</definedName>
    <definedName name="PINTOR">#REF!</definedName>
    <definedName name="PO_QUIMICO_4KG">#REF!</definedName>
    <definedName name="PONTALETE">#REF!</definedName>
    <definedName name="ponte" localSheetId="4">{"total","SUM(total)","YNNNN",FALSE}</definedName>
    <definedName name="ponte" localSheetId="2">{"total","SUM(total)","YNNNN",FALSE}</definedName>
    <definedName name="ponte" localSheetId="1">{"total","SUM(total)","YNNNN",FALSE}</definedName>
    <definedName name="ponte">{"total","SUM(total)","YNNNN",FALSE}</definedName>
    <definedName name="PREÇOS">"$#REF!.$A$5:$B$9"</definedName>
    <definedName name="PREÇOS_10">"$#REF!.$A$5:$B$9"</definedName>
    <definedName name="PREÇOS_10_1">"$#REF!.$A$5:$B$9"</definedName>
    <definedName name="PREÇOS_10_10">"$#REF!.$A$5:$B$9"</definedName>
    <definedName name="PREÇOS_10_11">"$#REF!.$A$5:$B$9"</definedName>
    <definedName name="PREÇOS_10_12">"$#REF!.$A$5:$B$9"</definedName>
    <definedName name="PREÇOS_10_29">"$#REF!.$A$5:$B$9"</definedName>
    <definedName name="PREÇOS_10_3">"$#REF!.$A$1:$B$4"</definedName>
    <definedName name="PREÇOS_10_3_1">"$#REF!.$A$1:$B$4"</definedName>
    <definedName name="PREÇOS_10_4">"$#REF!.$A$5:$B$9"</definedName>
    <definedName name="PREÇOS_10_4_1">"$#REF!.$A$5:$B$9"</definedName>
    <definedName name="PREÇOS_10_5">"$#REF!.$A$5:$B$9"</definedName>
    <definedName name="PREÇOS_10_5_1">"$#REF!.$A$5:$B$9"</definedName>
    <definedName name="PREÇOS_10_6">"$#REF!.$A$5:$B$9"</definedName>
    <definedName name="PREÇOS_10_6_1">"$#REF!.$A$5:$B$9"</definedName>
    <definedName name="PREÇOS_10_7">"$#REF!.$A$5:$B$9"</definedName>
    <definedName name="PREÇOS_10_7_1">"$#REF!.$A$5:$B$9"</definedName>
    <definedName name="PREÇOS_10_9">"$#REF!.$A$5:$B$9"</definedName>
    <definedName name="PREÇOS_11">"$#REF!.$A$5:$B$9"</definedName>
    <definedName name="PREÇOS_12">"$#REF!.$A$5:$B$9"</definedName>
    <definedName name="PREÇOS_17">"$#REF!.$A$5:$B$9"</definedName>
    <definedName name="PREÇOS_17_10">"$#REF!.$A$5:$B$9"</definedName>
    <definedName name="PREÇOS_17_11">"$#REF!.$A$5:$B$9"</definedName>
    <definedName name="PREÇOS_17_12">"$#REF!.$A$5:$B$9"</definedName>
    <definedName name="PREÇOS_17_29">"$#REF!.$A$5:$B$9"</definedName>
    <definedName name="PREÇOS_17_3">"$#REF!.$A$1:$B$4"</definedName>
    <definedName name="PREÇOS_17_3_1">"$#REF!.$A$1:$B$4"</definedName>
    <definedName name="PREÇOS_17_4">"$#REF!.$A$5:$B$9"</definedName>
    <definedName name="PREÇOS_17_4_1">"$#REF!.$A$5:$B$9"</definedName>
    <definedName name="PREÇOS_17_5">"$#REF!.$A$5:$B$9"</definedName>
    <definedName name="PREÇOS_17_5_1">"$#REF!.$A$5:$B$9"</definedName>
    <definedName name="PREÇOS_17_6">"$#REF!.$A$5:$B$9"</definedName>
    <definedName name="PREÇOS_17_6_1">"$#REF!.$A$5:$B$9"</definedName>
    <definedName name="PREÇOS_17_7">"$#REF!.$A$5:$B$9"</definedName>
    <definedName name="PREÇOS_17_7_1">"$#REF!.$A$5:$B$9"</definedName>
    <definedName name="PREÇOS_17_9">"$#REF!.$A$5:$B$9"</definedName>
    <definedName name="PREÇOS_29">"$#REF!.$A$5:$B$9"</definedName>
    <definedName name="PREÇOS_3">"$#REF!.$A$1:$B$4"</definedName>
    <definedName name="PREÇOS_3_1">"$#REF!.$A$1:$B$4"</definedName>
    <definedName name="PREÇOS_4">"$#REF!.$A$5:$B$9"</definedName>
    <definedName name="PREÇOS_4_1">"$#REF!.$A$5:$B$9"</definedName>
    <definedName name="PREÇOS_5">"$#REF!.$A$5:$B$9"</definedName>
    <definedName name="PREÇOS_5_1">"$#REF!.$A$5:$B$9"</definedName>
    <definedName name="PREÇOS_6">"$#REF!.$A$5:$B$9"</definedName>
    <definedName name="PREÇOS_6_1">"$#REF!.$A$5:$B$9"</definedName>
    <definedName name="PREÇOS_6_1_1">"$#REF!.$A$5:$B$9"</definedName>
    <definedName name="PREÇOS_6_10">"$#REF!.$A$5:$B$9"</definedName>
    <definedName name="PREÇOS_6_11">"$#REF!.$A$5:$B$9"</definedName>
    <definedName name="PREÇOS_6_12">"$#REF!.$A$5:$B$9"</definedName>
    <definedName name="PREÇOS_6_29">"$#REF!.$A$5:$B$9"</definedName>
    <definedName name="PREÇOS_6_3">"$#REF!.$A$1:$B$4"</definedName>
    <definedName name="PREÇOS_6_3_1">"$#REF!.$A$1:$B$4"</definedName>
    <definedName name="PREÇOS_6_4">"$#REF!.$A$5:$B$9"</definedName>
    <definedName name="PREÇOS_6_4_1">"$#REF!.$A$5:$B$9"</definedName>
    <definedName name="PREÇOS_6_5">"$#REF!.$A$5:$B$9"</definedName>
    <definedName name="PREÇOS_6_5_1">"$#REF!.$A$5:$B$9"</definedName>
    <definedName name="PREÇOS_6_6">"$#REF!.$A$5:$B$9"</definedName>
    <definedName name="PREÇOS_6_6_1">"$#REF!.$A$5:$B$9"</definedName>
    <definedName name="PREÇOS_6_7">"$#REF!.$A$5:$B$9"</definedName>
    <definedName name="PREÇOS_6_7_1">"$#REF!.$A$5:$B$9"</definedName>
    <definedName name="PREÇOS_6_9">"$#REF!.$A$5:$B$9"</definedName>
    <definedName name="PREÇOS_7">"$#REF!.$A$5:$B$9"</definedName>
    <definedName name="PREÇOS_7_1">"$#REF!.$A$5:$B$9"</definedName>
    <definedName name="PREÇOS_7_1_1">"$#REF!.$A$5:$B$9"</definedName>
    <definedName name="PREÇOS_7_10">"$#REF!.$A$5:$B$9"</definedName>
    <definedName name="PREÇOS_7_11">"$#REF!.$A$5:$B$9"</definedName>
    <definedName name="PREÇOS_7_12">"$#REF!.$A$5:$B$9"</definedName>
    <definedName name="PREÇOS_7_29">"$#REF!.$A$5:$B$9"</definedName>
    <definedName name="PREÇOS_7_3">"$#REF!.$A$1:$B$4"</definedName>
    <definedName name="PREÇOS_7_3_1">"$#REF!.$A$1:$B$4"</definedName>
    <definedName name="PREÇOS_7_4">"$#REF!.$A$5:$B$9"</definedName>
    <definedName name="PREÇOS_7_4_1">"$#REF!.$A$5:$B$9"</definedName>
    <definedName name="PREÇOS_7_5">"$#REF!.$A$5:$B$9"</definedName>
    <definedName name="PREÇOS_7_5_1">"$#REF!.$A$5:$B$9"</definedName>
    <definedName name="PREÇOS_7_6">"$#REF!.$A$5:$B$9"</definedName>
    <definedName name="PREÇOS_7_6_1">"$#REF!.$A$5:$B$9"</definedName>
    <definedName name="PREÇOS_7_7">"$#REF!.$A$5:$B$9"</definedName>
    <definedName name="PREÇOS_7_7_1">"$#REF!.$A$5:$B$9"</definedName>
    <definedName name="PREÇOS_7_9">"$#REF!.$A$5:$B$9"</definedName>
    <definedName name="PREÇOS_8">"$#REF!.$A$5:$B$9"</definedName>
    <definedName name="PREÇOS_8_10">"$#REF!.$A$5:$B$9"</definedName>
    <definedName name="PREÇOS_8_11">"$#REF!.$A$5:$B$9"</definedName>
    <definedName name="PREÇOS_8_12">"$#REF!.$A$5:$B$9"</definedName>
    <definedName name="PREÇOS_8_29">"$#REF!.$A$5:$B$9"</definedName>
    <definedName name="PREÇOS_8_3">"$#REF!.$A$1:$B$4"</definedName>
    <definedName name="PREÇOS_8_3_1">"$#REF!.$A$1:$B$4"</definedName>
    <definedName name="PREÇOS_8_4">"$#REF!.$A$5:$B$9"</definedName>
    <definedName name="PREÇOS_8_4_1">"$#REF!.$A$5:$B$9"</definedName>
    <definedName name="PREÇOS_8_5">"$#REF!.$A$5:$B$9"</definedName>
    <definedName name="PREÇOS_8_5_1">"$#REF!.$A$5:$B$9"</definedName>
    <definedName name="PREÇOS_8_6">"$#REF!.$A$5:$B$9"</definedName>
    <definedName name="PREÇOS_8_6_1">"$#REF!.$A$5:$B$9"</definedName>
    <definedName name="PREÇOS_8_7">"$#REF!.$A$5:$B$9"</definedName>
    <definedName name="PREÇOS_8_7_1">"$#REF!.$A$5:$B$9"</definedName>
    <definedName name="PREÇOS_8_9">"$#REF!.$A$5:$B$9"</definedName>
    <definedName name="PREÇOS_9">"$#REF!.$A$5:$B$9"</definedName>
    <definedName name="PREÇOS_9_1">"$#REF!.$A$5:$B$9"</definedName>
    <definedName name="PREÇOS_9_10">"$#REF!.$A$5:$B$9"</definedName>
    <definedName name="PREÇOS_9_11">"$#REF!.$A$5:$B$9"</definedName>
    <definedName name="PREÇOS_9_12">"$#REF!.$A$5:$B$9"</definedName>
    <definedName name="PREÇOS_9_29">"$#REF!.$A$5:$B$9"</definedName>
    <definedName name="PREÇOS_9_3">"$#REF!.$A$1:$B$4"</definedName>
    <definedName name="PREÇOS_9_3_1">"$#REF!.$A$1:$B$4"</definedName>
    <definedName name="PREÇOS_9_4">"$#REF!.$A$5:$B$9"</definedName>
    <definedName name="PREÇOS_9_4_1">"$#REF!.$A$5:$B$9"</definedName>
    <definedName name="PREÇOS_9_5">"$#REF!.$A$5:$B$9"</definedName>
    <definedName name="PREÇOS_9_5_1">"$#REF!.$A$5:$B$9"</definedName>
    <definedName name="PREÇOS_9_6">"$#REF!.$A$5:$B$9"</definedName>
    <definedName name="PREÇOS_9_6_1">"$#REF!.$A$5:$B$9"</definedName>
    <definedName name="PREÇOS_9_7">"$#REF!.$A$5:$B$9"</definedName>
    <definedName name="PREÇOS_9_7_1">"$#REF!.$A$5:$B$9"</definedName>
    <definedName name="PREÇOS_9_9">"$#REF!.$A$5:$B$9"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Print_Area_MI">"$#REF!.$A$13:$F$149"</definedName>
    <definedName name="Print_Area_MI_10">"$#REF!.$A$13:$F$122"</definedName>
    <definedName name="Print_Area_MI_11">"$#REF!.$A$13:$F$151"</definedName>
    <definedName name="Print_Area_MI_12">"$#REF!.$A$13:$F$122"</definedName>
    <definedName name="Print_Area_MI_19">"$#REF!.$A$12:$F$150"</definedName>
    <definedName name="Print_Area_MI_19_29">"$#REF!.$A$12:$F$121"</definedName>
    <definedName name="Print_Area_MI_21">"$#REF!.$A$13:$F$156"</definedName>
    <definedName name="Print_Area_MI_21_10">"$#REF!.$A$13:$F$129"</definedName>
    <definedName name="Print_Area_MI_21_11">"$#REF!.$A$13:$F$158"</definedName>
    <definedName name="Print_Area_MI_21_12">"$#REF!.$A$13:$F$129"</definedName>
    <definedName name="Print_Area_MI_21_19">"$#REF!.$A$12:$F$157"</definedName>
    <definedName name="Print_Area_MI_21_19_29">"$#REF!.$A$12:$F$128"</definedName>
    <definedName name="Print_Area_MI_21_29">"$#REF!.$A$13:$F$127"</definedName>
    <definedName name="Print_Area_MI_21_3">"$#REF!.$A$6:$G$177"</definedName>
    <definedName name="Print_Area_MI_21_3_1">"$#REF!.$A$6:$G$177"</definedName>
    <definedName name="Print_Area_MI_21_4">"$#REF!.$A$13:$F$158"</definedName>
    <definedName name="Print_Area_MI_21_4_1">"$#REF!.$A$13:$F$129"</definedName>
    <definedName name="Print_Area_MI_21_5">"$#REF!.$A$13:$F$158"</definedName>
    <definedName name="Print_Area_MI_21_5_1">"$#REF!.$A$13:$F$129"</definedName>
    <definedName name="Print_Area_MI_21_6">"$#REF!.$A$13:$F$158"</definedName>
    <definedName name="Print_Area_MI_21_6_1">"$#REF!.$A$13:$F$129"</definedName>
    <definedName name="Print_Area_MI_21_7">"$#REF!.$A$13:$F$158"</definedName>
    <definedName name="Print_Area_MI_21_7_1">"$#REF!.$A$13:$F$129"</definedName>
    <definedName name="Print_Area_MI_21_9">"$#REF!.$A$13:$F$158"</definedName>
    <definedName name="Print_Area_MI_29">"$#REF!.$A$13:$F$120"</definedName>
    <definedName name="Print_Area_MI_3">"$#REF!.$A$6:$G$170"</definedName>
    <definedName name="Print_Area_MI_3_1">"$#REF!.$A$6:$G$170"</definedName>
    <definedName name="Print_Area_MI_4">"$#REF!.$A$13:$F$151"</definedName>
    <definedName name="Print_Area_MI_4_1">"$#REF!.$A$13:$F$122"</definedName>
    <definedName name="Print_Area_MI_5">"$#REF!.$A$13:$F$151"</definedName>
    <definedName name="Print_Area_MI_5_1">"$#REF!.$A$13:$F$122"</definedName>
    <definedName name="Print_Area_MI_6">"$#REF!.$A$13:$F$151"</definedName>
    <definedName name="Print_Area_MI_6_1">"$#REF!.$A$13:$F$122"</definedName>
    <definedName name="Print_Area_MI_7">"$#REF!.$A$13:$F$151"</definedName>
    <definedName name="Print_Area_MI_7_1">"$#REF!.$A$13:$F$122"</definedName>
    <definedName name="Print_Area_MI_9">"$#REF!.$A$13:$F$151"</definedName>
    <definedName name="PRINT_TITLES_MI">"$#REF!.$A$5:$IS$12"</definedName>
    <definedName name="PRINT_TITLES_MI_10">"$#REF!.$A$5:$IS$12"</definedName>
    <definedName name="PRINT_TITLES_MI_11">"$#REF!.$A$5:$IS$12"</definedName>
    <definedName name="PRINT_TITLES_MI_12">"$#REF!.$A$5:$IS$12"</definedName>
    <definedName name="PRINT_TITLES_MI_19">"$#REF!.$A$5:$IS$11"</definedName>
    <definedName name="PRINT_TITLES_MI_19_29">"$#REF!.$A$5:$IS$11"</definedName>
    <definedName name="PRINT_TITLES_MI_29">"$#REF!.$A$5:$IS$12"</definedName>
    <definedName name="PRINT_TITLES_MI_3">"$#REF!.$A$1:$IV$5"</definedName>
    <definedName name="PRINT_TITLES_MI_3_1">"$#REF!.$A$1:$IV$5"</definedName>
    <definedName name="PRINT_TITLES_MI_4">"$#REF!.$A$5:$IS$12"</definedName>
    <definedName name="PRINT_TITLES_MI_4_1">"$#REF!.$A$5:$IS$12"</definedName>
    <definedName name="PRINT_TITLES_MI_5">"$#REF!.$A$5:$IS$12"</definedName>
    <definedName name="PRINT_TITLES_MI_5_1">"$#REF!.$A$5:$IS$12"</definedName>
    <definedName name="PRINT_TITLES_MI_6">"$#REF!.$A$5:$IS$12"</definedName>
    <definedName name="PRINT_TITLES_MI_6_1">"$#REF!.$A$5:$IS$12"</definedName>
    <definedName name="PRINT_TITLES_MI_7">"$#REF!.$A$5:$IS$12"</definedName>
    <definedName name="PRINT_TITLES_MI_7_1">"$#REF!.$A$5:$IS$12"</definedName>
    <definedName name="PRINT_TITLES_MI_9">"$#REF!.$A$5:$IS$12"</definedName>
    <definedName name="PROJETO" localSheetId="4">[3]PROJETO!$1:$1048576</definedName>
    <definedName name="PROJETO">[3]PROJETO!$1:$1048576</definedName>
    <definedName name="PROJETO_10" localSheetId="4">[3]PROJETO!$1:$1048576</definedName>
    <definedName name="PROJETO_10">[3]PROJETO!$1:$1048576</definedName>
    <definedName name="PROJETO_17" localSheetId="4">[3]PROJETO!$1:$1048576</definedName>
    <definedName name="PROJETO_17">[3]PROJETO!$1:$1048576</definedName>
    <definedName name="PROJETO_6" localSheetId="4">[3]PROJETO!$1:$1048576</definedName>
    <definedName name="PROJETO_6">[3]PROJETO!$1:$1048576</definedName>
    <definedName name="PROJETO_7" localSheetId="4">[3]PROJETO!$1:$1048576</definedName>
    <definedName name="PROJETO_7">[3]PROJETO!$1:$1048576</definedName>
    <definedName name="PROJETO_8" localSheetId="4">[3]PROJETO!$1:$1048576</definedName>
    <definedName name="PROJETO_8">[3]PROJETO!$1:$1048576</definedName>
    <definedName name="PROJETO_9" localSheetId="4">[3]PROJETO!$1:$1048576</definedName>
    <definedName name="PROJETO_9">[3]PROJETO!$1:$1048576</definedName>
    <definedName name="QUANTIDADE">"$#REF!.$E$21:$E$429"</definedName>
    <definedName name="QUANTIDADE_10">"$#REF!.$E$21:$E$429"</definedName>
    <definedName name="QUANTIDADE_10_1">"$#REF!.$E$21:$E$400"</definedName>
    <definedName name="QUANTIDADE_10_10">"$#REF!.$E$21:$E$402"</definedName>
    <definedName name="QUANTIDADE_10_11">"$#REF!.$E$21:$E$431"</definedName>
    <definedName name="QUANTIDADE_10_12">"$#REF!.$E$21:$E$402"</definedName>
    <definedName name="QUANTIDADE_10_19">"$#REF!.$E$21:$E$430"</definedName>
    <definedName name="QUANTIDADE_10_19_29">"$#REF!.$E$21:$E$401"</definedName>
    <definedName name="QUANTIDADE_10_29">"$#REF!.$E$21:$E$402"</definedName>
    <definedName name="QUANTIDADE_10_3">"$#REF!.$E$12:$E$450"</definedName>
    <definedName name="QUANTIDADE_10_3_1">"$#REF!.$E$12:$E$450"</definedName>
    <definedName name="QUANTIDADE_10_4">"$#REF!.$E$21:$E$431"</definedName>
    <definedName name="QUANTIDADE_10_4_1">"$#REF!.$E$21:$E$402"</definedName>
    <definedName name="QUANTIDADE_10_5">"$#REF!.$E$21:$E$431"</definedName>
    <definedName name="QUANTIDADE_10_5_1">"$#REF!.$E$21:$E$402"</definedName>
    <definedName name="QUANTIDADE_10_6">"$#REF!.$E$21:$E$431"</definedName>
    <definedName name="QUANTIDADE_10_6_1">"$#REF!.$E$21:$E$402"</definedName>
    <definedName name="QUANTIDADE_10_7">"$#REF!.$E$21:$E$431"</definedName>
    <definedName name="QUANTIDADE_10_7_1">"$#REF!.$E$21:$E$402"</definedName>
    <definedName name="QUANTIDADE_10_9">"$#REF!.$E$21:$E$431"</definedName>
    <definedName name="QUANTIDADE_11">"$#REF!.$E$21:$E$431"</definedName>
    <definedName name="QUANTIDADE_12">"$#REF!.$E$21:$E$402"</definedName>
    <definedName name="QUANTIDADE_17">"$#REF!.$E$21:$E$429"</definedName>
    <definedName name="QUANTIDADE_17_10">"$#REF!.$E$21:$E$402"</definedName>
    <definedName name="QUANTIDADE_17_11">"$#REF!.$E$21:$E$431"</definedName>
    <definedName name="QUANTIDADE_17_12">"$#REF!.$E$21:$E$402"</definedName>
    <definedName name="QUANTIDADE_17_19">"$#REF!.$E$21:$E$430"</definedName>
    <definedName name="QUANTIDADE_17_19_29">"$#REF!.$E$21:$E$401"</definedName>
    <definedName name="QUANTIDADE_17_29">"$#REF!.$E$21:$E$400"</definedName>
    <definedName name="QUANTIDADE_17_3">"$#REF!.$E$12:$E$450"</definedName>
    <definedName name="QUANTIDADE_17_3_1">"$#REF!.$E$12:$E$450"</definedName>
    <definedName name="QUANTIDADE_17_4">"$#REF!.$E$21:$E$431"</definedName>
    <definedName name="QUANTIDADE_17_4_1">"$#REF!.$E$21:$E$402"</definedName>
    <definedName name="QUANTIDADE_17_5">"$#REF!.$E$21:$E$431"</definedName>
    <definedName name="QUANTIDADE_17_5_1">"$#REF!.$E$21:$E$402"</definedName>
    <definedName name="QUANTIDADE_17_6">"$#REF!.$E$21:$E$431"</definedName>
    <definedName name="QUANTIDADE_17_6_1">"$#REF!.$E$21:$E$402"</definedName>
    <definedName name="QUANTIDADE_17_7">"$#REF!.$E$21:$E$431"</definedName>
    <definedName name="QUANTIDADE_17_7_1">"$#REF!.$E$21:$E$402"</definedName>
    <definedName name="QUANTIDADE_17_9">"$#REF!.$E$21:$E$431"</definedName>
    <definedName name="QUANTIDADE_19">"$#REF!.$E$21:$E$430"</definedName>
    <definedName name="QUANTIDADE_19_29">"$#REF!.$E$21:$E$401"</definedName>
    <definedName name="QUANTIDADE_29">"$#REF!.$E$21:$E$400"</definedName>
    <definedName name="QUANTIDADE_3">"$#REF!.$E$12:$E$450"</definedName>
    <definedName name="QUANTIDADE_3_1">"$#REF!.$E$12:$E$450"</definedName>
    <definedName name="QUANTIDADE_4">"$#REF!.$E$21:$E$431"</definedName>
    <definedName name="QUANTIDADE_4_1">"$#REF!.$E$21:$E$402"</definedName>
    <definedName name="QUANTIDADE_5">"$#REF!.$E$21:$E$431"</definedName>
    <definedName name="QUANTIDADE_5_1">"$#REF!.$E$21:$E$402"</definedName>
    <definedName name="QUANTIDADE_6">"$#REF!.$E$21:$E$431"</definedName>
    <definedName name="QUANTIDADE_6_1">"$#REF!.$E$21:$E$429"</definedName>
    <definedName name="QUANTIDADE_6_1_1">"$#REF!.$E$21:$E$400"</definedName>
    <definedName name="QUANTIDADE_6_10">"$#REF!.$E$21:$E$402"</definedName>
    <definedName name="QUANTIDADE_6_11">"$#REF!.$E$21:$E$431"</definedName>
    <definedName name="QUANTIDADE_6_12">"$#REF!.$E$21:$E$402"</definedName>
    <definedName name="QUANTIDADE_6_19">"$#REF!.$E$21:$E$430"</definedName>
    <definedName name="QUANTIDADE_6_19_29">"$#REF!.$E$21:$E$401"</definedName>
    <definedName name="QUANTIDADE_6_29">"$#REF!.$E$21:$E$402"</definedName>
    <definedName name="QUANTIDADE_6_3">"$#REF!.$E$12:$E$450"</definedName>
    <definedName name="QUANTIDADE_6_3_1">"$#REF!.$E$12:$E$450"</definedName>
    <definedName name="QUANTIDADE_6_4">"$#REF!.$E$21:$E$431"</definedName>
    <definedName name="QUANTIDADE_6_4_1">"$#REF!.$E$21:$E$402"</definedName>
    <definedName name="QUANTIDADE_6_5">"$#REF!.$E$21:$E$431"</definedName>
    <definedName name="QUANTIDADE_6_5_1">"$#REF!.$E$21:$E$402"</definedName>
    <definedName name="QUANTIDADE_6_6">"$#REF!.$E$21:$E$431"</definedName>
    <definedName name="QUANTIDADE_6_6_1">"$#REF!.$E$21:$E$402"</definedName>
    <definedName name="QUANTIDADE_6_7">"$#REF!.$E$21:$E$431"</definedName>
    <definedName name="QUANTIDADE_6_7_1">"$#REF!.$E$21:$E$402"</definedName>
    <definedName name="QUANTIDADE_6_9">"$#REF!.$E$21:$E$431"</definedName>
    <definedName name="QUANTIDADE_7">"$#REF!.$E$21:$E$431"</definedName>
    <definedName name="QUANTIDADE_7_1">"$#REF!.$E$21:$E$429"</definedName>
    <definedName name="QUANTIDADE_7_1_1">"$#REF!.$E$21:$E$400"</definedName>
    <definedName name="QUANTIDADE_7_10">"$#REF!.$E$21:$E$402"</definedName>
    <definedName name="QUANTIDADE_7_11">"$#REF!.$E$21:$E$431"</definedName>
    <definedName name="QUANTIDADE_7_12">"$#REF!.$E$21:$E$402"</definedName>
    <definedName name="QUANTIDADE_7_19">"$#REF!.$E$21:$E$430"</definedName>
    <definedName name="QUANTIDADE_7_19_29">"$#REF!.$E$21:$E$401"</definedName>
    <definedName name="QUANTIDADE_7_29">"$#REF!.$E$21:$E$402"</definedName>
    <definedName name="QUANTIDADE_7_3">"$#REF!.$E$12:$E$450"</definedName>
    <definedName name="QUANTIDADE_7_3_1">"$#REF!.$E$12:$E$450"</definedName>
    <definedName name="QUANTIDADE_7_4">"$#REF!.$E$21:$E$431"</definedName>
    <definedName name="QUANTIDADE_7_4_1">"$#REF!.$E$21:$E$402"</definedName>
    <definedName name="QUANTIDADE_7_5">"$#REF!.$E$21:$E$431"</definedName>
    <definedName name="QUANTIDADE_7_5_1">"$#REF!.$E$21:$E$402"</definedName>
    <definedName name="QUANTIDADE_7_6">"$#REF!.$E$21:$E$431"</definedName>
    <definedName name="QUANTIDADE_7_6_1">"$#REF!.$E$21:$E$402"</definedName>
    <definedName name="QUANTIDADE_7_7">"$#REF!.$E$21:$E$431"</definedName>
    <definedName name="QUANTIDADE_7_7_1">"$#REF!.$E$21:$E$402"</definedName>
    <definedName name="QUANTIDADE_7_9">"$#REF!.$E$21:$E$431"</definedName>
    <definedName name="QUANTIDADE_8">"$#REF!.$E$21:$E$429"</definedName>
    <definedName name="QUANTIDADE_8_10">"$#REF!.$E$21:$E$402"</definedName>
    <definedName name="QUANTIDADE_8_11">"$#REF!.$E$21:$E$431"</definedName>
    <definedName name="QUANTIDADE_8_12">"$#REF!.$E$21:$E$402"</definedName>
    <definedName name="QUANTIDADE_8_19">"$#REF!.$E$21:$E$430"</definedName>
    <definedName name="QUANTIDADE_8_19_29">"$#REF!.$E$21:$E$401"</definedName>
    <definedName name="QUANTIDADE_8_29">"$#REF!.$E$21:$E$400"</definedName>
    <definedName name="QUANTIDADE_8_3">"$#REF!.$E$12:$E$450"</definedName>
    <definedName name="QUANTIDADE_8_3_1">"$#REF!.$E$12:$E$450"</definedName>
    <definedName name="QUANTIDADE_8_4">"$#REF!.$E$21:$E$431"</definedName>
    <definedName name="QUANTIDADE_8_4_1">"$#REF!.$E$21:$E$402"</definedName>
    <definedName name="QUANTIDADE_8_5">"$#REF!.$E$21:$E$431"</definedName>
    <definedName name="QUANTIDADE_8_5_1">"$#REF!.$E$21:$E$402"</definedName>
    <definedName name="QUANTIDADE_8_6">"$#REF!.$E$21:$E$431"</definedName>
    <definedName name="QUANTIDADE_8_6_1">"$#REF!.$E$21:$E$402"</definedName>
    <definedName name="QUANTIDADE_8_7">"$#REF!.$E$21:$E$431"</definedName>
    <definedName name="QUANTIDADE_8_7_1">"$#REF!.$E$21:$E$402"</definedName>
    <definedName name="QUANTIDADE_8_9">"$#REF!.$E$21:$E$431"</definedName>
    <definedName name="QUANTIDADE_9">"$#REF!.$E$21:$E$431"</definedName>
    <definedName name="QUANTIDADE_9_1">"$#REF!.$E$21:$E$429"</definedName>
    <definedName name="QUANTIDADE_9_10">"$#REF!.$E$21:$E$402"</definedName>
    <definedName name="QUANTIDADE_9_11">"$#REF!.$E$21:$E$431"</definedName>
    <definedName name="QUANTIDADE_9_12">"$#REF!.$E$21:$E$402"</definedName>
    <definedName name="QUANTIDADE_9_19">"$#REF!.$E$21:$E$430"</definedName>
    <definedName name="QUANTIDADE_9_19_29">"$#REF!.$E$21:$E$401"</definedName>
    <definedName name="QUANTIDADE_9_29">"$#REF!.$E$21:$E$400"</definedName>
    <definedName name="QUANTIDADE_9_3">"$#REF!.$E$12:$E$450"</definedName>
    <definedName name="QUANTIDADE_9_3_1">"$#REF!.$E$12:$E$450"</definedName>
    <definedName name="QUANTIDADE_9_4">"$#REF!.$E$21:$E$431"</definedName>
    <definedName name="QUANTIDADE_9_4_1">"$#REF!.$E$21:$E$402"</definedName>
    <definedName name="QUANTIDADE_9_5">"$#REF!.$E$21:$E$431"</definedName>
    <definedName name="QUANTIDADE_9_5_1">"$#REF!.$E$21:$E$402"</definedName>
    <definedName name="QUANTIDADE_9_6">"$#REF!.$E$21:$E$431"</definedName>
    <definedName name="QUANTIDADE_9_6_1">"$#REF!.$E$21:$E$402"</definedName>
    <definedName name="QUANTIDADE_9_7">"$#REF!.$E$21:$E$431"</definedName>
    <definedName name="QUANTIDADE_9_7_1">"$#REF!.$E$21:$E$402"</definedName>
    <definedName name="QUANTIDADE_9_9">"$#REF!.$E$21:$E$431"</definedName>
    <definedName name="REFERENTE">#REF!</definedName>
    <definedName name="REGUA_DUZIA">[1]Insumos!$I$61</definedName>
    <definedName name="REJUNTE">#REF!</definedName>
    <definedName name="RIPAO">[1]Insumos!$I$61</definedName>
    <definedName name="RIPÃO">#REF!</definedName>
    <definedName name="RIPÃO_COMUM">[1]Insumos!$I$61</definedName>
    <definedName name="RIPÃO_MAD_LEI">#REF!</definedName>
    <definedName name="RODAPE_CINZA_CORUMBA">#REF!</definedName>
    <definedName name="SARRAFO">#REF!</definedName>
    <definedName name="SEIXO">#REF!</definedName>
    <definedName name="SET">[4]Comp!$E$361:$E$428</definedName>
    <definedName name="SIFÃO_CROMADO">#REF!</definedName>
    <definedName name="SOLEIRA_CINZA_CORUMBA">#REF!</definedName>
    <definedName name="SOLU_LIMPADORA">#REF!</definedName>
    <definedName name="TABUA">#REF!</definedName>
    <definedName name="TABUA.METRO">#REF!</definedName>
    <definedName name="TABUA_DUZIA">[1]Insumos!$I$70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JOLO_10X20X20">[1]Insumos!$I$28</definedName>
    <definedName name="TIJOLO_6_FUROS">[1]Insumos!$I$28</definedName>
    <definedName name="TINTA_ACRILICA">#REF!</definedName>
    <definedName name="TINTA_ESMALTE">#REF!</definedName>
    <definedName name="TINTA_NOVACOR">#REF!</definedName>
    <definedName name="TINTA_OLEO">[1]Insumos!$I$366</definedName>
    <definedName name="TINTA_PVA">[1]Insumos!$I$365</definedName>
    <definedName name="_xlnm.Print_Titles" localSheetId="4">'CPU-GERAL (2)'!$1:$7</definedName>
    <definedName name="_xlnm.Print_Titles" localSheetId="2">'CRONO-GERAL (2)'!$1:$9</definedName>
    <definedName name="_xlnm.Print_Titles" localSheetId="1">'MOBILIZAÇÕES (2)'!$1:$6</definedName>
    <definedName name="_xlnm.Print_Titles" localSheetId="0">'ORÇAMENTO GERAL (2)'!$1:$8</definedName>
    <definedName name="total">"$#REF!.$C$5:$F$178"</definedName>
    <definedName name="total_10">"$#REF!.$C$5:$F$151"</definedName>
    <definedName name="total_11">"$#REF!.$C$5:$F$180"</definedName>
    <definedName name="total_12">"$#REF!.$C$5:$F$151"</definedName>
    <definedName name="total_19">"$#REF!.$C$5:$F$179"</definedName>
    <definedName name="total_19_29">"$#REF!.$C$5:$F$150"</definedName>
    <definedName name="total_29">"$#REF!.$C$5:$F$149"</definedName>
    <definedName name="total_3">"$#REF!.$C$1:$G$199"</definedName>
    <definedName name="total_3_1">"$#REF!.$C$1:$G$199"</definedName>
    <definedName name="total_4">"$#REF!.$C$5:$F$180"</definedName>
    <definedName name="total_4_1">"$#REF!.$C$5:$F$151"</definedName>
    <definedName name="total_5">"$#REF!.$C$5:$F$180"</definedName>
    <definedName name="total_5_1">"$#REF!.$C$5:$F$151"</definedName>
    <definedName name="total_6">"$#REF!.$C$5:$F$180"</definedName>
    <definedName name="total_6_1">"$#REF!.$C$5:$F$151"</definedName>
    <definedName name="total_7">"$#REF!.$C$5:$F$180"</definedName>
    <definedName name="total_7_1">"$#REF!.$C$5:$F$151"</definedName>
    <definedName name="total_9">"$#REF!.$C$5:$F$180"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value_def_array" localSheetId="4">{"total","SUM(total)","YNNNN",FALSE}</definedName>
    <definedName name="value_def_array" localSheetId="2">{"total","SUM(total)","YNNNN",FALSE}</definedName>
    <definedName name="value_def_array" localSheetId="1">{"total","SUM(total)","YNNNN",FALSE}</definedName>
    <definedName name="value_def_array">{"total","SUM(total)","YNNNN",FALSE}</definedName>
    <definedName name="VEDA_ROSCA">#REF!</definedName>
    <definedName name="VERNIZ_POLIURETANO">#REF!</definedName>
    <definedName name="ZARCAO">#REF!</definedName>
  </definedNames>
  <calcPr calcId="191029"/>
</workbook>
</file>

<file path=xl/calcChain.xml><?xml version="1.0" encoding="utf-8"?>
<calcChain xmlns="http://schemas.openxmlformats.org/spreadsheetml/2006/main">
  <c r="L47" i="4" l="1"/>
  <c r="M149" i="7"/>
  <c r="M146" i="7"/>
  <c r="M143" i="7"/>
  <c r="L143" i="7"/>
  <c r="M140" i="7"/>
  <c r="L140" i="7"/>
  <c r="M137" i="7"/>
  <c r="L137" i="7"/>
  <c r="L134" i="7"/>
  <c r="L131" i="7"/>
  <c r="L126" i="7"/>
  <c r="L123" i="7"/>
  <c r="K120" i="7"/>
  <c r="J120" i="7"/>
  <c r="I120" i="7"/>
  <c r="K117" i="7"/>
  <c r="J117" i="7"/>
  <c r="K114" i="7"/>
  <c r="J114" i="7"/>
  <c r="J111" i="7"/>
  <c r="J108" i="7"/>
  <c r="I108" i="7"/>
  <c r="J103" i="7"/>
  <c r="J100" i="7"/>
  <c r="J97" i="7"/>
  <c r="I97" i="7"/>
  <c r="J94" i="7"/>
  <c r="I94" i="7"/>
  <c r="J91" i="7"/>
  <c r="I91" i="7"/>
  <c r="I88" i="7"/>
  <c r="H88" i="7"/>
  <c r="I85" i="7"/>
  <c r="H85" i="7"/>
  <c r="I67" i="7"/>
  <c r="L149" i="7"/>
  <c r="K149" i="7"/>
  <c r="J149" i="7"/>
  <c r="I149" i="7"/>
  <c r="H149" i="7"/>
  <c r="L146" i="7"/>
  <c r="K146" i="7"/>
  <c r="J146" i="7"/>
  <c r="I146" i="7"/>
  <c r="H146" i="7"/>
  <c r="K143" i="7"/>
  <c r="J143" i="7"/>
  <c r="I143" i="7"/>
  <c r="H143" i="7"/>
  <c r="K140" i="7"/>
  <c r="J140" i="7"/>
  <c r="I140" i="7"/>
  <c r="H140" i="7"/>
  <c r="K137" i="7"/>
  <c r="J137" i="7"/>
  <c r="I137" i="7"/>
  <c r="H137" i="7"/>
  <c r="M134" i="7"/>
  <c r="K134" i="7"/>
  <c r="J134" i="7"/>
  <c r="I134" i="7"/>
  <c r="H134" i="7"/>
  <c r="M131" i="7"/>
  <c r="K131" i="7"/>
  <c r="J131" i="7"/>
  <c r="I131" i="7"/>
  <c r="H131" i="7"/>
  <c r="M126" i="7"/>
  <c r="K126" i="7"/>
  <c r="J126" i="7"/>
  <c r="I126" i="7"/>
  <c r="H126" i="7"/>
  <c r="M123" i="7"/>
  <c r="K123" i="7"/>
  <c r="J123" i="7"/>
  <c r="I123" i="7"/>
  <c r="H123" i="7"/>
  <c r="M120" i="7"/>
  <c r="L120" i="7"/>
  <c r="H120" i="7"/>
  <c r="M117" i="7"/>
  <c r="L117" i="7"/>
  <c r="I117" i="7"/>
  <c r="H117" i="7"/>
  <c r="M114" i="7"/>
  <c r="L114" i="7"/>
  <c r="I114" i="7"/>
  <c r="H114" i="7"/>
  <c r="M111" i="7"/>
  <c r="L111" i="7"/>
  <c r="K111" i="7"/>
  <c r="I111" i="7"/>
  <c r="H111" i="7"/>
  <c r="M108" i="7"/>
  <c r="L108" i="7"/>
  <c r="K108" i="7"/>
  <c r="H108" i="7"/>
  <c r="M103" i="7"/>
  <c r="L103" i="7"/>
  <c r="K103" i="7"/>
  <c r="I103" i="7"/>
  <c r="H103" i="7"/>
  <c r="M100" i="7"/>
  <c r="L100" i="7"/>
  <c r="K100" i="7"/>
  <c r="I100" i="7"/>
  <c r="H100" i="7"/>
  <c r="M97" i="7"/>
  <c r="L97" i="7"/>
  <c r="K97" i="7"/>
  <c r="H97" i="7"/>
  <c r="M94" i="7"/>
  <c r="L94" i="7"/>
  <c r="K94" i="7"/>
  <c r="H94" i="7"/>
  <c r="M91" i="7"/>
  <c r="L91" i="7"/>
  <c r="K91" i="7"/>
  <c r="H91" i="7"/>
  <c r="M88" i="7"/>
  <c r="L88" i="7"/>
  <c r="K88" i="7"/>
  <c r="J88" i="7"/>
  <c r="M85" i="7"/>
  <c r="L85" i="7"/>
  <c r="K85" i="7"/>
  <c r="J85" i="7"/>
  <c r="M67" i="7"/>
  <c r="L67" i="7"/>
  <c r="K67" i="7"/>
  <c r="J67" i="7"/>
  <c r="H67" i="7"/>
  <c r="G173" i="7"/>
  <c r="F173" i="7"/>
  <c r="F147" i="7"/>
  <c r="F144" i="7"/>
  <c r="F141" i="7"/>
  <c r="F138" i="7"/>
  <c r="F135" i="7"/>
  <c r="F132" i="7"/>
  <c r="F129" i="7"/>
  <c r="F124" i="7"/>
  <c r="F121" i="7"/>
  <c r="F118" i="7"/>
  <c r="F115" i="7"/>
  <c r="F112" i="7"/>
  <c r="F109" i="7"/>
  <c r="F106" i="7"/>
  <c r="F101" i="7"/>
  <c r="F98" i="7"/>
  <c r="F95" i="7"/>
  <c r="F92" i="7"/>
  <c r="F89" i="7"/>
  <c r="F86" i="7"/>
  <c r="F83" i="7"/>
  <c r="F68" i="7"/>
  <c r="F71" i="7"/>
  <c r="F74" i="7"/>
  <c r="F77" i="7"/>
  <c r="F150" i="7"/>
  <c r="F151" i="7"/>
  <c r="F152" i="7"/>
  <c r="F153" i="7"/>
  <c r="F154" i="7"/>
  <c r="F155" i="7"/>
  <c r="F65" i="7"/>
  <c r="F54" i="7"/>
  <c r="F45" i="7"/>
  <c r="G217" i="4"/>
  <c r="F216" i="4"/>
  <c r="G216" i="4" s="1"/>
  <c r="F175" i="4"/>
  <c r="G175" i="4" s="1"/>
  <c r="F160" i="4"/>
  <c r="G160" i="4" s="1"/>
  <c r="F161" i="4"/>
  <c r="G161" i="4"/>
  <c r="F162" i="4"/>
  <c r="G162" i="4" s="1"/>
  <c r="F163" i="4"/>
  <c r="G163" i="4"/>
  <c r="F164" i="4"/>
  <c r="G164" i="4" s="1"/>
  <c r="F167" i="4"/>
  <c r="G167" i="4" s="1"/>
  <c r="F168" i="4"/>
  <c r="G168" i="4"/>
  <c r="F169" i="4"/>
  <c r="G169" i="4" s="1"/>
  <c r="F170" i="4"/>
  <c r="G170" i="4"/>
  <c r="F171" i="4"/>
  <c r="G171" i="4" s="1"/>
  <c r="F172" i="4"/>
  <c r="G172" i="4" s="1"/>
  <c r="F173" i="4"/>
  <c r="G173" i="4" s="1"/>
  <c r="F174" i="4"/>
  <c r="G174" i="4" s="1"/>
  <c r="F178" i="4"/>
  <c r="G178" i="4" s="1"/>
  <c r="F179" i="4"/>
  <c r="G179" i="4"/>
  <c r="F180" i="4"/>
  <c r="G180" i="4" s="1"/>
  <c r="F181" i="4"/>
  <c r="G181" i="4"/>
  <c r="F182" i="4"/>
  <c r="G182" i="4" s="1"/>
  <c r="F186" i="4"/>
  <c r="G186" i="4" s="1"/>
  <c r="F187" i="4"/>
  <c r="G187" i="4"/>
  <c r="F190" i="4"/>
  <c r="G190" i="4" s="1"/>
  <c r="F191" i="4"/>
  <c r="G191" i="4" s="1"/>
  <c r="F195" i="4"/>
  <c r="G195" i="4" s="1"/>
  <c r="F196" i="4"/>
  <c r="G196" i="4" s="1"/>
  <c r="F199" i="4"/>
  <c r="G199" i="4" s="1"/>
  <c r="F200" i="4"/>
  <c r="G200" i="4"/>
  <c r="F203" i="4"/>
  <c r="G203" i="4"/>
  <c r="F204" i="4"/>
  <c r="G204" i="4"/>
  <c r="F205" i="4"/>
  <c r="G205" i="4"/>
  <c r="F213" i="4"/>
  <c r="G213" i="4" s="1"/>
  <c r="F208" i="4"/>
  <c r="G208" i="4" s="1"/>
  <c r="F209" i="4"/>
  <c r="G209" i="4"/>
  <c r="F210" i="4"/>
  <c r="G210" i="4" s="1"/>
  <c r="G212" i="4"/>
  <c r="G211" i="4" s="1"/>
  <c r="F212" i="4"/>
  <c r="F207" i="4"/>
  <c r="G207" i="4" s="1"/>
  <c r="G206" i="4" s="1"/>
  <c r="F202" i="4"/>
  <c r="G202" i="4" s="1"/>
  <c r="G201" i="4" s="1"/>
  <c r="F198" i="4"/>
  <c r="G198" i="4" s="1"/>
  <c r="G197" i="4" s="1"/>
  <c r="F194" i="4"/>
  <c r="G194" i="4" s="1"/>
  <c r="F189" i="4"/>
  <c r="G189" i="4" s="1"/>
  <c r="F185" i="4"/>
  <c r="G185" i="4" s="1"/>
  <c r="G184" i="4" s="1"/>
  <c r="F177" i="4"/>
  <c r="G177" i="4" s="1"/>
  <c r="G176" i="4" s="1"/>
  <c r="F166" i="4"/>
  <c r="G166" i="4" s="1"/>
  <c r="F159" i="4"/>
  <c r="G159" i="4" s="1"/>
  <c r="F156" i="4"/>
  <c r="G156" i="4" s="1"/>
  <c r="F151" i="4"/>
  <c r="G151" i="4" s="1"/>
  <c r="F152" i="4"/>
  <c r="G152" i="4" s="1"/>
  <c r="G149" i="4" s="1"/>
  <c r="F153" i="4"/>
  <c r="G153" i="4" s="1"/>
  <c r="F146" i="4"/>
  <c r="G146" i="4" s="1"/>
  <c r="F147" i="4"/>
  <c r="G147" i="4" s="1"/>
  <c r="F148" i="4"/>
  <c r="G148" i="4" s="1"/>
  <c r="F142" i="4"/>
  <c r="G142" i="4"/>
  <c r="F143" i="4"/>
  <c r="G143" i="4"/>
  <c r="F138" i="4"/>
  <c r="G138" i="4" s="1"/>
  <c r="F139" i="4"/>
  <c r="G139" i="4" s="1"/>
  <c r="F133" i="4"/>
  <c r="G133" i="4" s="1"/>
  <c r="F134" i="4"/>
  <c r="G134" i="4" s="1"/>
  <c r="F129" i="4"/>
  <c r="G129" i="4" s="1"/>
  <c r="G127" i="4" s="1"/>
  <c r="F130" i="4"/>
  <c r="G130" i="4"/>
  <c r="F121" i="4"/>
  <c r="G121" i="4" s="1"/>
  <c r="F122" i="4"/>
  <c r="G122" i="4" s="1"/>
  <c r="F123" i="4"/>
  <c r="G123" i="4" s="1"/>
  <c r="F124" i="4"/>
  <c r="G124" i="4"/>
  <c r="F125" i="4"/>
  <c r="G125" i="4" s="1"/>
  <c r="G108" i="4"/>
  <c r="F110" i="4"/>
  <c r="G110" i="4" s="1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03" i="4"/>
  <c r="G103" i="4" s="1"/>
  <c r="F104" i="4"/>
  <c r="G104" i="4" s="1"/>
  <c r="F105" i="4"/>
  <c r="G105" i="4" s="1"/>
  <c r="F106" i="4"/>
  <c r="G106" i="4"/>
  <c r="F107" i="4"/>
  <c r="G107" i="4" s="1"/>
  <c r="F155" i="4"/>
  <c r="G155" i="4" s="1"/>
  <c r="G154" i="4" s="1"/>
  <c r="F150" i="4"/>
  <c r="G150" i="4" s="1"/>
  <c r="F145" i="4"/>
  <c r="G145" i="4" s="1"/>
  <c r="G144" i="4" s="1"/>
  <c r="F141" i="4"/>
  <c r="G141" i="4" s="1"/>
  <c r="G140" i="4" s="1"/>
  <c r="F137" i="4"/>
  <c r="G137" i="4" s="1"/>
  <c r="G136" i="4" s="1"/>
  <c r="F132" i="4"/>
  <c r="G132" i="4" s="1"/>
  <c r="F128" i="4"/>
  <c r="G128" i="4" s="1"/>
  <c r="F120" i="4"/>
  <c r="G120" i="4" s="1"/>
  <c r="F109" i="4"/>
  <c r="G109" i="4" s="1"/>
  <c r="F102" i="4"/>
  <c r="G102" i="4" s="1"/>
  <c r="F99" i="4"/>
  <c r="G99" i="4"/>
  <c r="L99" i="4" s="1"/>
  <c r="F94" i="4"/>
  <c r="G94" i="4" s="1"/>
  <c r="F95" i="4"/>
  <c r="G95" i="4"/>
  <c r="F96" i="4"/>
  <c r="G96" i="4" s="1"/>
  <c r="F81" i="4"/>
  <c r="G81" i="4" s="1"/>
  <c r="F82" i="4"/>
  <c r="G82" i="4" s="1"/>
  <c r="F85" i="4"/>
  <c r="G85" i="4" s="1"/>
  <c r="F86" i="4"/>
  <c r="G86" i="4" s="1"/>
  <c r="F89" i="4"/>
  <c r="G89" i="4" s="1"/>
  <c r="F90" i="4"/>
  <c r="G90" i="4" s="1"/>
  <c r="F91" i="4"/>
  <c r="G91" i="4" s="1"/>
  <c r="G69" i="4"/>
  <c r="F76" i="4"/>
  <c r="G76" i="4" s="1"/>
  <c r="F77" i="4"/>
  <c r="G77" i="4"/>
  <c r="F72" i="4"/>
  <c r="G72" i="4" s="1"/>
  <c r="F73" i="4"/>
  <c r="G73" i="4"/>
  <c r="F64" i="4"/>
  <c r="G64" i="4"/>
  <c r="F65" i="4"/>
  <c r="G65" i="4"/>
  <c r="F66" i="4"/>
  <c r="G66" i="4"/>
  <c r="F67" i="4"/>
  <c r="G67" i="4"/>
  <c r="F68" i="4"/>
  <c r="G68" i="4"/>
  <c r="F98" i="4"/>
  <c r="G98" i="4" s="1"/>
  <c r="L98" i="4" s="1"/>
  <c r="F93" i="4"/>
  <c r="G93" i="4" s="1"/>
  <c r="F88" i="4"/>
  <c r="G88" i="4" s="1"/>
  <c r="F84" i="4"/>
  <c r="G84" i="4" s="1"/>
  <c r="G80" i="4"/>
  <c r="F80" i="4"/>
  <c r="F75" i="4"/>
  <c r="G75" i="4" s="1"/>
  <c r="F71" i="4"/>
  <c r="G71" i="4" s="1"/>
  <c r="F63" i="4"/>
  <c r="G63" i="4" s="1"/>
  <c r="F58" i="4"/>
  <c r="G58" i="4" s="1"/>
  <c r="F59" i="4"/>
  <c r="G59" i="4" s="1"/>
  <c r="F60" i="4"/>
  <c r="G60" i="4" s="1"/>
  <c r="F61" i="4"/>
  <c r="G61" i="4"/>
  <c r="F53" i="4"/>
  <c r="G53" i="4" s="1"/>
  <c r="F54" i="4"/>
  <c r="G54" i="4" s="1"/>
  <c r="F55" i="4"/>
  <c r="G55" i="4" s="1"/>
  <c r="F56" i="4"/>
  <c r="G56" i="4" s="1"/>
  <c r="F57" i="4"/>
  <c r="G57" i="4" s="1"/>
  <c r="F52" i="4"/>
  <c r="G52" i="4" s="1"/>
  <c r="G51" i="4" s="1"/>
  <c r="F47" i="4"/>
  <c r="G47" i="4" s="1"/>
  <c r="F48" i="4"/>
  <c r="G48" i="4"/>
  <c r="F49" i="4"/>
  <c r="G49" i="4"/>
  <c r="F50" i="4"/>
  <c r="G50" i="4"/>
  <c r="F46" i="4"/>
  <c r="G46" i="4" s="1"/>
  <c r="G45" i="4" s="1"/>
  <c r="G18" i="4"/>
  <c r="F21" i="4"/>
  <c r="G21" i="4" s="1"/>
  <c r="F43" i="4"/>
  <c r="G43" i="4" s="1"/>
  <c r="F38" i="4"/>
  <c r="G38" i="4" s="1"/>
  <c r="F39" i="4"/>
  <c r="G39" i="4" s="1"/>
  <c r="F40" i="4"/>
  <c r="G40" i="4" s="1"/>
  <c r="F42" i="4"/>
  <c r="G42" i="4" s="1"/>
  <c r="F37" i="4"/>
  <c r="G37" i="4" s="1"/>
  <c r="F33" i="4"/>
  <c r="G33" i="4" s="1"/>
  <c r="L33" i="4" s="1"/>
  <c r="F34" i="4"/>
  <c r="G34" i="4"/>
  <c r="L34" i="4" s="1"/>
  <c r="F35" i="4"/>
  <c r="G35" i="4"/>
  <c r="F29" i="4"/>
  <c r="G29" i="4"/>
  <c r="F30" i="4"/>
  <c r="G30" i="4"/>
  <c r="L30" i="4" s="1"/>
  <c r="F32" i="4"/>
  <c r="G32" i="4" s="1"/>
  <c r="F28" i="4"/>
  <c r="G28" i="4" s="1"/>
  <c r="F25" i="4"/>
  <c r="G25" i="4" s="1"/>
  <c r="L25" i="4" s="1"/>
  <c r="F26" i="4"/>
  <c r="G26" i="4" s="1"/>
  <c r="F24" i="4"/>
  <c r="G24" i="4" s="1"/>
  <c r="L24" i="4" s="1"/>
  <c r="F16" i="4"/>
  <c r="G16" i="4" s="1"/>
  <c r="L16" i="4" s="1"/>
  <c r="F17" i="4"/>
  <c r="G17" i="4" s="1"/>
  <c r="L17" i="4" s="1"/>
  <c r="F19" i="4"/>
  <c r="G19" i="4" s="1"/>
  <c r="F20" i="4"/>
  <c r="G20" i="4" s="1"/>
  <c r="L20" i="4" s="1"/>
  <c r="F15" i="4"/>
  <c r="G15" i="4" s="1"/>
  <c r="F11" i="4"/>
  <c r="G11" i="4" s="1"/>
  <c r="L11" i="4" s="1"/>
  <c r="B6" i="7"/>
  <c r="B6" i="6" s="1"/>
  <c r="B5" i="7"/>
  <c r="B5" i="6" s="1"/>
  <c r="B160" i="7"/>
  <c r="B19" i="7"/>
  <c r="L40" i="5"/>
  <c r="L39" i="5"/>
  <c r="L38" i="5"/>
  <c r="L37" i="5"/>
  <c r="F23" i="5"/>
  <c r="G23" i="5" s="1"/>
  <c r="L23" i="5" s="1"/>
  <c r="F30" i="5"/>
  <c r="G30" i="5" s="1"/>
  <c r="F27" i="5"/>
  <c r="G27" i="5" s="1"/>
  <c r="L29" i="4"/>
  <c r="F26" i="5"/>
  <c r="G26" i="5" s="1"/>
  <c r="L35" i="4"/>
  <c r="M173" i="7" l="1"/>
  <c r="L173" i="7"/>
  <c r="I76" i="7"/>
  <c r="J79" i="7"/>
  <c r="K70" i="7"/>
  <c r="L73" i="7"/>
  <c r="M76" i="7"/>
  <c r="H73" i="7"/>
  <c r="M79" i="7"/>
  <c r="I79" i="7"/>
  <c r="L76" i="7"/>
  <c r="H76" i="7"/>
  <c r="K73" i="7"/>
  <c r="J70" i="7"/>
  <c r="L79" i="7"/>
  <c r="H79" i="7"/>
  <c r="K76" i="7"/>
  <c r="J73" i="7"/>
  <c r="M70" i="7"/>
  <c r="I70" i="7"/>
  <c r="K79" i="7"/>
  <c r="J76" i="7"/>
  <c r="M73" i="7"/>
  <c r="I73" i="7"/>
  <c r="L70" i="7"/>
  <c r="H70" i="7"/>
  <c r="G193" i="4"/>
  <c r="G192" i="4" s="1"/>
  <c r="G165" i="4"/>
  <c r="G188" i="4"/>
  <c r="G183" i="4" s="1"/>
  <c r="G158" i="4"/>
  <c r="G135" i="4"/>
  <c r="G131" i="4"/>
  <c r="G126" i="4"/>
  <c r="G119" i="4"/>
  <c r="G101" i="4"/>
  <c r="L101" i="4"/>
  <c r="G92" i="4"/>
  <c r="G97" i="4"/>
  <c r="L97" i="4" s="1"/>
  <c r="G83" i="4"/>
  <c r="G87" i="4"/>
  <c r="G79" i="4"/>
  <c r="G78" i="4"/>
  <c r="G70" i="4"/>
  <c r="G74" i="4"/>
  <c r="G62" i="4"/>
  <c r="L18" i="4"/>
  <c r="L19" i="4"/>
  <c r="L15" i="4"/>
  <c r="G14" i="4"/>
  <c r="G13" i="4" s="1"/>
  <c r="G41" i="4"/>
  <c r="G36" i="4"/>
  <c r="L36" i="4" s="1"/>
  <c r="G27" i="4"/>
  <c r="G31" i="4"/>
  <c r="L31" i="4" s="1"/>
  <c r="L32" i="4"/>
  <c r="G23" i="4"/>
  <c r="B10" i="7"/>
  <c r="R10" i="7"/>
  <c r="D13" i="7"/>
  <c r="E13" i="7"/>
  <c r="D14" i="7"/>
  <c r="E14" i="7"/>
  <c r="D15" i="7"/>
  <c r="E15" i="7"/>
  <c r="D16" i="7"/>
  <c r="E16" i="7"/>
  <c r="D17" i="7"/>
  <c r="E17" i="7"/>
  <c r="R19" i="7"/>
  <c r="R32" i="7"/>
  <c r="R45" i="7"/>
  <c r="R54" i="7"/>
  <c r="R65" i="7"/>
  <c r="F156" i="7"/>
  <c r="F157" i="7"/>
  <c r="F159" i="7"/>
  <c r="R160" i="7"/>
  <c r="B5" i="5"/>
  <c r="B6" i="5"/>
  <c r="C8" i="5"/>
  <c r="G12" i="5"/>
  <c r="H12" i="5" s="1"/>
  <c r="E13" i="5"/>
  <c r="E14" i="5" s="1"/>
  <c r="E15" i="5" s="1"/>
  <c r="E16" i="5" s="1"/>
  <c r="E17" i="5" s="1"/>
  <c r="E18" i="5" s="1"/>
  <c r="E19" i="5" s="1"/>
  <c r="E20" i="5" s="1"/>
  <c r="E21" i="5" s="1"/>
  <c r="F13" i="5"/>
  <c r="F14" i="5" s="1"/>
  <c r="F15" i="5" s="1"/>
  <c r="F16" i="5" s="1"/>
  <c r="F17" i="5" s="1"/>
  <c r="F20" i="5" s="1"/>
  <c r="F21" i="5" s="1"/>
  <c r="N15" i="5"/>
  <c r="N16" i="5"/>
  <c r="N17" i="5"/>
  <c r="N18" i="5"/>
  <c r="N19" i="5"/>
  <c r="N20" i="5"/>
  <c r="N21" i="5"/>
  <c r="N27" i="5"/>
  <c r="C42" i="5"/>
  <c r="G46" i="5" s="1"/>
  <c r="D42" i="5"/>
  <c r="E47" i="5"/>
  <c r="E51" i="5" s="1"/>
  <c r="E52" i="5" s="1"/>
  <c r="F47" i="5"/>
  <c r="F51" i="5" s="1"/>
  <c r="F52" i="5" s="1"/>
  <c r="N49" i="5"/>
  <c r="N50" i="5"/>
  <c r="N51" i="5"/>
  <c r="N52" i="5"/>
  <c r="N53" i="5"/>
  <c r="N54" i="5"/>
  <c r="N55" i="5"/>
  <c r="L60" i="5"/>
  <c r="N61" i="5"/>
  <c r="L61" i="5" s="1"/>
  <c r="H11" i="4"/>
  <c r="F14" i="7"/>
  <c r="F15" i="7"/>
  <c r="F16" i="7"/>
  <c r="F17" i="7"/>
  <c r="H15" i="4"/>
  <c r="F22" i="7"/>
  <c r="H16" i="4"/>
  <c r="H17" i="4"/>
  <c r="F24" i="7"/>
  <c r="F25" i="7"/>
  <c r="H18" i="4"/>
  <c r="H19" i="4"/>
  <c r="F26" i="7"/>
  <c r="H20" i="4"/>
  <c r="H24" i="4"/>
  <c r="F35" i="7"/>
  <c r="H25" i="4"/>
  <c r="F36" i="7"/>
  <c r="H29" i="4"/>
  <c r="H30" i="4"/>
  <c r="F38" i="7"/>
  <c r="H31" i="4"/>
  <c r="H32" i="4"/>
  <c r="F40" i="7"/>
  <c r="H33" i="4"/>
  <c r="H34" i="4"/>
  <c r="F42" i="7"/>
  <c r="H35" i="4"/>
  <c r="F43" i="7"/>
  <c r="H36" i="4"/>
  <c r="H97" i="4"/>
  <c r="F48" i="7"/>
  <c r="H98" i="4"/>
  <c r="F49" i="7"/>
  <c r="H99" i="4"/>
  <c r="F50" i="7"/>
  <c r="H100" i="4"/>
  <c r="H101" i="4"/>
  <c r="F52" i="7"/>
  <c r="F53" i="7"/>
  <c r="F59" i="7"/>
  <c r="F60" i="7"/>
  <c r="F62" i="7"/>
  <c r="F63" i="7"/>
  <c r="F64" i="7"/>
  <c r="F163" i="7"/>
  <c r="H216" i="4"/>
  <c r="H217" i="4"/>
  <c r="G228" i="4"/>
  <c r="H228" i="4"/>
  <c r="G229" i="4"/>
  <c r="H230" i="4"/>
  <c r="H231" i="4"/>
  <c r="G232" i="4"/>
  <c r="H232" i="4"/>
  <c r="H233" i="4"/>
  <c r="G234" i="4"/>
  <c r="H234" i="4"/>
  <c r="H235" i="4"/>
  <c r="H236" i="4"/>
  <c r="H238" i="4"/>
  <c r="H239" i="4"/>
  <c r="H240" i="4"/>
  <c r="H241" i="4"/>
  <c r="H242" i="4"/>
  <c r="H243" i="4"/>
  <c r="H244" i="4"/>
  <c r="H245" i="4"/>
  <c r="H246" i="4"/>
  <c r="H247" i="4"/>
  <c r="H249" i="4"/>
  <c r="H250" i="4"/>
  <c r="H251" i="4"/>
  <c r="H252" i="4"/>
  <c r="H253" i="4"/>
  <c r="H254" i="4"/>
  <c r="H257" i="4"/>
  <c r="H258" i="4"/>
  <c r="H259" i="4"/>
  <c r="H261" i="4"/>
  <c r="H262" i="4"/>
  <c r="H263" i="4"/>
  <c r="H266" i="4"/>
  <c r="H267" i="4"/>
  <c r="H268" i="4"/>
  <c r="H270" i="4"/>
  <c r="H271" i="4"/>
  <c r="H272" i="4"/>
  <c r="H274" i="4"/>
  <c r="H275" i="4"/>
  <c r="H276" i="4"/>
  <c r="H277" i="4"/>
  <c r="H279" i="4"/>
  <c r="H280" i="4"/>
  <c r="H281" i="4"/>
  <c r="H282" i="4"/>
  <c r="H284" i="4"/>
  <c r="H285" i="4"/>
  <c r="M286" i="4"/>
  <c r="M289" i="4"/>
  <c r="M290" i="4"/>
  <c r="J291" i="4"/>
  <c r="J292" i="4"/>
  <c r="J293" i="4"/>
  <c r="J295" i="4"/>
  <c r="J296" i="4"/>
  <c r="M296" i="4" s="1"/>
  <c r="J297" i="4"/>
  <c r="M297" i="4" s="1"/>
  <c r="J298" i="4"/>
  <c r="J300" i="4"/>
  <c r="J301" i="4"/>
  <c r="G157" i="4" l="1"/>
  <c r="G100" i="4"/>
  <c r="L100" i="4" s="1"/>
  <c r="G44" i="4"/>
  <c r="G22" i="4"/>
  <c r="L22" i="4" s="1"/>
  <c r="G12" i="4"/>
  <c r="H46" i="5"/>
  <c r="L46" i="5"/>
  <c r="G13" i="5"/>
  <c r="H13" i="5" s="1"/>
  <c r="G47" i="5"/>
  <c r="H47" i="5" s="1"/>
  <c r="L47" i="5" s="1"/>
  <c r="N62" i="5"/>
  <c r="L62" i="5" s="1"/>
  <c r="N28" i="5"/>
  <c r="N29" i="5" s="1"/>
  <c r="G236" i="4"/>
  <c r="F166" i="7"/>
  <c r="F171" i="7"/>
  <c r="F167" i="7"/>
  <c r="F170" i="7"/>
  <c r="E28" i="5"/>
  <c r="F28" i="5" s="1"/>
  <c r="G28" i="5" s="1"/>
  <c r="E60" i="5"/>
  <c r="N64" i="5"/>
  <c r="F60" i="5"/>
  <c r="N30" i="5"/>
  <c r="M292" i="4"/>
  <c r="M291" i="4"/>
  <c r="M287" i="4"/>
  <c r="M298" i="4"/>
  <c r="M288" i="4"/>
  <c r="F172" i="7"/>
  <c r="F39" i="7"/>
  <c r="F44" i="7"/>
  <c r="F23" i="7"/>
  <c r="F164" i="7"/>
  <c r="F168" i="7"/>
  <c r="F37" i="7"/>
  <c r="F41" i="7"/>
  <c r="F30" i="7"/>
  <c r="F51" i="7" l="1"/>
  <c r="AE47" i="7" s="1"/>
  <c r="G14" i="5"/>
  <c r="G60" i="5"/>
  <c r="H60" i="5" s="1"/>
  <c r="N63" i="5"/>
  <c r="L63" i="5" s="1"/>
  <c r="U67" i="7"/>
  <c r="H26" i="5"/>
  <c r="AA67" i="7"/>
  <c r="AD21" i="7"/>
  <c r="F58" i="7"/>
  <c r="F32" i="7"/>
  <c r="W67" i="7"/>
  <c r="S67" i="7"/>
  <c r="V67" i="7"/>
  <c r="T34" i="7"/>
  <c r="R34" i="7"/>
  <c r="S34" i="7"/>
  <c r="X34" i="7"/>
  <c r="U34" i="7"/>
  <c r="V34" i="7"/>
  <c r="W34" i="7"/>
  <c r="AB34" i="7"/>
  <c r="Y34" i="7"/>
  <c r="Z34" i="7"/>
  <c r="AA34" i="7"/>
  <c r="AC34" i="7"/>
  <c r="AD34" i="7"/>
  <c r="AE34" i="7"/>
  <c r="AB21" i="7"/>
  <c r="F169" i="7"/>
  <c r="Y47" i="7"/>
  <c r="X47" i="7"/>
  <c r="AB67" i="7"/>
  <c r="AC21" i="7"/>
  <c r="W21" i="7"/>
  <c r="AA21" i="7"/>
  <c r="Z21" i="7"/>
  <c r="U21" i="7"/>
  <c r="X21" i="7"/>
  <c r="S21" i="7"/>
  <c r="V21" i="7"/>
  <c r="AE21" i="7"/>
  <c r="R21" i="7"/>
  <c r="T21" i="7"/>
  <c r="AD47" i="7"/>
  <c r="Y21" i="7"/>
  <c r="F158" i="7"/>
  <c r="X67" i="7"/>
  <c r="Y67" i="7"/>
  <c r="Z67" i="7"/>
  <c r="AE67" i="7"/>
  <c r="T67" i="7"/>
  <c r="R67" i="7"/>
  <c r="AD67" i="7"/>
  <c r="AC67" i="7"/>
  <c r="N31" i="5"/>
  <c r="E65" i="5"/>
  <c r="E69" i="5" s="1"/>
  <c r="E31" i="5"/>
  <c r="E32" i="5" s="1"/>
  <c r="E33" i="5" s="1"/>
  <c r="E34" i="5" s="1"/>
  <c r="E35" i="5" s="1"/>
  <c r="E36" i="5" s="1"/>
  <c r="E29" i="5"/>
  <c r="F29" i="5" s="1"/>
  <c r="G29" i="5" s="1"/>
  <c r="L64" i="5"/>
  <c r="N65" i="5"/>
  <c r="H48" i="5"/>
  <c r="L48" i="5" s="1"/>
  <c r="H14" i="5"/>
  <c r="G15" i="5"/>
  <c r="G222" i="4"/>
  <c r="M300" i="4"/>
  <c r="M293" i="4"/>
  <c r="M301" i="4"/>
  <c r="V47" i="7" l="1"/>
  <c r="Z47" i="7"/>
  <c r="T47" i="7"/>
  <c r="AA47" i="7"/>
  <c r="W47" i="7"/>
  <c r="U47" i="7"/>
  <c r="AB47" i="7"/>
  <c r="S47" i="7"/>
  <c r="AC47" i="7"/>
  <c r="R47" i="7"/>
  <c r="H27" i="5"/>
  <c r="F165" i="7"/>
  <c r="AD56" i="7"/>
  <c r="AB56" i="7"/>
  <c r="AA56" i="7"/>
  <c r="V56" i="7"/>
  <c r="AC56" i="7"/>
  <c r="X56" i="7"/>
  <c r="S56" i="7"/>
  <c r="Y56" i="7"/>
  <c r="T56" i="7"/>
  <c r="R56" i="7"/>
  <c r="Z56" i="7"/>
  <c r="U56" i="7"/>
  <c r="AE56" i="7"/>
  <c r="W56" i="7"/>
  <c r="N66" i="5"/>
  <c r="L65" i="5"/>
  <c r="F65" i="5"/>
  <c r="F69" i="5" s="1"/>
  <c r="H49" i="5"/>
  <c r="L49" i="5" s="1"/>
  <c r="G16" i="5"/>
  <c r="G75" i="5" s="1"/>
  <c r="H15" i="5"/>
  <c r="H61" i="5"/>
  <c r="F31" i="5"/>
  <c r="F32" i="5" s="1"/>
  <c r="F35" i="5" s="1"/>
  <c r="F36" i="5" s="1"/>
  <c r="F33" i="5"/>
  <c r="F34" i="5" s="1"/>
  <c r="N32" i="5"/>
  <c r="M299" i="4"/>
  <c r="M294" i="4"/>
  <c r="M295" i="4"/>
  <c r="AE19" i="7" l="1"/>
  <c r="H28" i="5"/>
  <c r="H29" i="5"/>
  <c r="T19" i="7"/>
  <c r="Z54" i="7"/>
  <c r="X162" i="7"/>
  <c r="U162" i="7"/>
  <c r="Z162" i="7"/>
  <c r="Y162" i="7"/>
  <c r="AC162" i="7"/>
  <c r="AB162" i="7"/>
  <c r="AA162" i="7"/>
  <c r="R162" i="7"/>
  <c r="V162" i="7"/>
  <c r="AE162" i="7"/>
  <c r="T162" i="7"/>
  <c r="S162" i="7"/>
  <c r="W162" i="7"/>
  <c r="AD162" i="7"/>
  <c r="H62" i="5"/>
  <c r="H63" i="5"/>
  <c r="H16" i="5"/>
  <c r="L16" i="5" s="1"/>
  <c r="G17" i="5"/>
  <c r="L66" i="5"/>
  <c r="N67" i="5"/>
  <c r="N33" i="5"/>
  <c r="H50" i="5"/>
  <c r="L50" i="5" s="1"/>
  <c r="G51" i="5"/>
  <c r="AB19" i="7" l="1"/>
  <c r="O21" i="7"/>
  <c r="Z19" i="7"/>
  <c r="AA19" i="7"/>
  <c r="S19" i="7"/>
  <c r="Y19" i="7"/>
  <c r="AD19" i="7"/>
  <c r="N21" i="7"/>
  <c r="U19" i="7"/>
  <c r="AC19" i="7"/>
  <c r="V19" i="7"/>
  <c r="X19" i="7"/>
  <c r="W19" i="7"/>
  <c r="Q21" i="7"/>
  <c r="P21" i="7"/>
  <c r="AE54" i="7"/>
  <c r="V54" i="7"/>
  <c r="Y54" i="7"/>
  <c r="AD54" i="7"/>
  <c r="U54" i="7"/>
  <c r="T54" i="7"/>
  <c r="S54" i="7"/>
  <c r="AB54" i="7"/>
  <c r="H30" i="5"/>
  <c r="G31" i="5"/>
  <c r="G33" i="5"/>
  <c r="X54" i="7"/>
  <c r="AA54" i="7"/>
  <c r="J47" i="7"/>
  <c r="J173" i="7" s="1"/>
  <c r="L47" i="7"/>
  <c r="Q47" i="7"/>
  <c r="H47" i="7"/>
  <c r="M47" i="7"/>
  <c r="I47" i="7"/>
  <c r="O47" i="7"/>
  <c r="K47" i="7"/>
  <c r="P47" i="7"/>
  <c r="N47" i="7"/>
  <c r="T45" i="7"/>
  <c r="AE45" i="7"/>
  <c r="Z45" i="7"/>
  <c r="AB45" i="7"/>
  <c r="W45" i="7"/>
  <c r="S45" i="7"/>
  <c r="AD45" i="7"/>
  <c r="AC45" i="7"/>
  <c r="U45" i="7"/>
  <c r="Y45" i="7"/>
  <c r="V45" i="7"/>
  <c r="AA45" i="7"/>
  <c r="X45" i="7"/>
  <c r="Q162" i="7"/>
  <c r="AC54" i="7"/>
  <c r="W54" i="7"/>
  <c r="K56" i="7"/>
  <c r="K173" i="7" s="1"/>
  <c r="H56" i="7"/>
  <c r="M56" i="7"/>
  <c r="I56" i="7"/>
  <c r="N56" i="7"/>
  <c r="J56" i="7"/>
  <c r="P56" i="7"/>
  <c r="L56" i="7"/>
  <c r="Q56" i="7"/>
  <c r="O56" i="7"/>
  <c r="H51" i="5"/>
  <c r="L51" i="5" s="1"/>
  <c r="G52" i="5"/>
  <c r="G65" i="5"/>
  <c r="H64" i="5"/>
  <c r="N34" i="5"/>
  <c r="H17" i="5"/>
  <c r="L17" i="5" s="1"/>
  <c r="G18" i="5"/>
  <c r="L67" i="5"/>
  <c r="N68" i="5"/>
  <c r="G34" i="5" l="1"/>
  <c r="H34" i="5" s="1"/>
  <c r="H33" i="5"/>
  <c r="H31" i="5"/>
  <c r="G32" i="5"/>
  <c r="O67" i="7"/>
  <c r="P67" i="7"/>
  <c r="Q67" i="7"/>
  <c r="N67" i="7"/>
  <c r="U65" i="7"/>
  <c r="AA65" i="7"/>
  <c r="T65" i="7"/>
  <c r="AC65" i="7"/>
  <c r="Z65" i="7"/>
  <c r="V65" i="7"/>
  <c r="AE65" i="7"/>
  <c r="X65" i="7"/>
  <c r="Y65" i="7"/>
  <c r="AD65" i="7"/>
  <c r="W65" i="7"/>
  <c r="S65" i="7"/>
  <c r="AB65" i="7"/>
  <c r="P34" i="7"/>
  <c r="L34" i="7"/>
  <c r="H34" i="7"/>
  <c r="H173" i="7" s="1"/>
  <c r="Q34" i="7"/>
  <c r="O34" i="7"/>
  <c r="J34" i="7"/>
  <c r="I34" i="7"/>
  <c r="I173" i="7" s="1"/>
  <c r="N34" i="7"/>
  <c r="M34" i="7"/>
  <c r="K34" i="7"/>
  <c r="W32" i="7"/>
  <c r="S32" i="7"/>
  <c r="AD32" i="7"/>
  <c r="Z32" i="7"/>
  <c r="AE32" i="7"/>
  <c r="Y32" i="7"/>
  <c r="AC32" i="7"/>
  <c r="T32" i="7"/>
  <c r="X32" i="7"/>
  <c r="AA32" i="7"/>
  <c r="V32" i="7"/>
  <c r="U32" i="7"/>
  <c r="AB32" i="7"/>
  <c r="N35" i="5"/>
  <c r="H65" i="5"/>
  <c r="H52" i="5"/>
  <c r="L52" i="5" s="1"/>
  <c r="L68" i="5"/>
  <c r="G19" i="5"/>
  <c r="H18" i="5"/>
  <c r="H67" i="5"/>
  <c r="H68" i="5"/>
  <c r="G35" i="5" l="1"/>
  <c r="H32" i="5"/>
  <c r="N69" i="5"/>
  <c r="L69" i="5" s="1"/>
  <c r="H66" i="5"/>
  <c r="N36" i="5"/>
  <c r="L35" i="5"/>
  <c r="G20" i="5"/>
  <c r="H19" i="5"/>
  <c r="H53" i="5"/>
  <c r="L53" i="5" s="1"/>
  <c r="G36" i="5" l="1"/>
  <c r="H35" i="5"/>
  <c r="G69" i="5"/>
  <c r="H69" i="5" s="1"/>
  <c r="H20" i="5"/>
  <c r="G21" i="5"/>
  <c r="H21" i="5" s="1"/>
  <c r="H54" i="5"/>
  <c r="L54" i="5" s="1"/>
  <c r="H55" i="5"/>
  <c r="L55" i="5" s="1"/>
  <c r="L70" i="5"/>
  <c r="H36" i="5" l="1"/>
  <c r="L36" i="5"/>
  <c r="G10" i="4"/>
  <c r="G9" i="4" s="1"/>
  <c r="L56" i="5"/>
  <c r="L71" i="5" s="1"/>
  <c r="G215" i="4"/>
  <c r="G214" i="4" s="1"/>
  <c r="F160" i="7" s="1"/>
  <c r="W160" i="7" l="1"/>
  <c r="AE160" i="7"/>
  <c r="U160" i="7"/>
  <c r="S160" i="7"/>
  <c r="M162" i="7"/>
  <c r="L162" i="7"/>
  <c r="X160" i="7"/>
  <c r="V160" i="7"/>
  <c r="Z160" i="7"/>
  <c r="H162" i="7"/>
  <c r="O162" i="7"/>
  <c r="Y160" i="7"/>
  <c r="AD160" i="7"/>
  <c r="AB160" i="7"/>
  <c r="P162" i="7"/>
  <c r="K162" i="7"/>
  <c r="T160" i="7"/>
  <c r="AC160" i="7"/>
  <c r="AA160" i="7"/>
  <c r="J162" i="7"/>
  <c r="I162" i="7"/>
  <c r="N162" i="7"/>
  <c r="F10" i="7"/>
  <c r="K12" i="7" s="1"/>
  <c r="H179" i="7"/>
  <c r="F13" i="7"/>
  <c r="W12" i="7" s="1"/>
  <c r="L12" i="7" l="1"/>
  <c r="H12" i="7"/>
  <c r="H175" i="7" s="1"/>
  <c r="O12" i="7"/>
  <c r="O173" i="7" s="1"/>
  <c r="Q12" i="7"/>
  <c r="I12" i="7"/>
  <c r="M12" i="7"/>
  <c r="P12" i="7"/>
  <c r="P173" i="7" s="1"/>
  <c r="N12" i="7"/>
  <c r="N173" i="7" s="1"/>
  <c r="J12" i="7"/>
  <c r="G223" i="4"/>
  <c r="AC12" i="7"/>
  <c r="AC173" i="7" s="1"/>
  <c r="AE12" i="7"/>
  <c r="AE173" i="7" s="1"/>
  <c r="T12" i="7"/>
  <c r="T173" i="7" s="1"/>
  <c r="U12" i="7"/>
  <c r="U10" i="7" s="1"/>
  <c r="AA12" i="7"/>
  <c r="AA173" i="7" s="1"/>
  <c r="Q173" i="7"/>
  <c r="R12" i="7"/>
  <c r="R173" i="7" s="1"/>
  <c r="R9" i="7" s="1"/>
  <c r="G231" i="4"/>
  <c r="G230" i="4"/>
  <c r="AB12" i="7"/>
  <c r="AB10" i="7" s="1"/>
  <c r="X12" i="7"/>
  <c r="X173" i="7" s="1"/>
  <c r="S12" i="7"/>
  <c r="S10" i="7" s="1"/>
  <c r="Z12" i="7"/>
  <c r="Z10" i="7" s="1"/>
  <c r="G224" i="4"/>
  <c r="I224" i="4" s="1"/>
  <c r="G220" i="4"/>
  <c r="G221" i="4" s="1"/>
  <c r="AD12" i="7"/>
  <c r="AD173" i="7" s="1"/>
  <c r="Y12" i="7"/>
  <c r="Y10" i="7" s="1"/>
  <c r="V12" i="7"/>
  <c r="V173" i="7" s="1"/>
  <c r="T10" i="7"/>
  <c r="W10" i="7"/>
  <c r="W173" i="7"/>
  <c r="G132" i="7" l="1"/>
  <c r="G138" i="7"/>
  <c r="G129" i="7"/>
  <c r="G144" i="7"/>
  <c r="G147" i="7"/>
  <c r="G141" i="7"/>
  <c r="G135" i="7"/>
  <c r="G109" i="7"/>
  <c r="G124" i="7"/>
  <c r="G115" i="7"/>
  <c r="G106" i="7"/>
  <c r="G118" i="7"/>
  <c r="G121" i="7"/>
  <c r="G112" i="7"/>
  <c r="G98" i="7"/>
  <c r="G95" i="7"/>
  <c r="G101" i="7"/>
  <c r="G83" i="7"/>
  <c r="G86" i="7"/>
  <c r="G89" i="7"/>
  <c r="G92" i="7"/>
  <c r="G71" i="7"/>
  <c r="G77" i="7"/>
  <c r="G68" i="7"/>
  <c r="G74" i="7"/>
  <c r="H180" i="7"/>
  <c r="H181" i="7" s="1"/>
  <c r="AE10" i="7"/>
  <c r="O174" i="7"/>
  <c r="G160" i="7"/>
  <c r="G45" i="7"/>
  <c r="F188" i="7"/>
  <c r="F190" i="7" s="1"/>
  <c r="Q174" i="7"/>
  <c r="N174" i="7"/>
  <c r="H174" i="7"/>
  <c r="H176" i="7" s="1"/>
  <c r="K174" i="7"/>
  <c r="G32" i="7"/>
  <c r="P174" i="7"/>
  <c r="G54" i="7"/>
  <c r="G10" i="7"/>
  <c r="G65" i="7"/>
  <c r="M174" i="7"/>
  <c r="L174" i="7"/>
  <c r="J174" i="7"/>
  <c r="I175" i="7"/>
  <c r="Y173" i="7"/>
  <c r="Y174" i="7" s="1"/>
  <c r="Z173" i="7"/>
  <c r="Z9" i="7" s="1"/>
  <c r="AA10" i="7"/>
  <c r="R174" i="7"/>
  <c r="S173" i="7"/>
  <c r="S9" i="7" s="1"/>
  <c r="AC10" i="7"/>
  <c r="AD10" i="7"/>
  <c r="U173" i="7"/>
  <c r="U9" i="7" s="1"/>
  <c r="V10" i="7"/>
  <c r="X10" i="7"/>
  <c r="AB173" i="7"/>
  <c r="AB9" i="7" s="1"/>
  <c r="X9" i="7"/>
  <c r="X174" i="7"/>
  <c r="AC174" i="7"/>
  <c r="AC9" i="7"/>
  <c r="AA9" i="7"/>
  <c r="AA174" i="7"/>
  <c r="W9" i="7"/>
  <c r="W174" i="7"/>
  <c r="V9" i="7"/>
  <c r="V174" i="7"/>
  <c r="AE174" i="7"/>
  <c r="AE9" i="7"/>
  <c r="AD9" i="7"/>
  <c r="AD174" i="7"/>
  <c r="T174" i="7"/>
  <c r="T9" i="7"/>
  <c r="J175" i="7" l="1"/>
  <c r="K175" i="7" s="1"/>
  <c r="L175" i="7" s="1"/>
  <c r="M175" i="7" s="1"/>
  <c r="N175" i="7" s="1"/>
  <c r="O175" i="7" s="1"/>
  <c r="P175" i="7" s="1"/>
  <c r="Q175" i="7" s="1"/>
  <c r="R175" i="7" s="1"/>
  <c r="S175" i="7" s="1"/>
  <c r="T175" i="7" s="1"/>
  <c r="U175" i="7" s="1"/>
  <c r="V175" i="7" s="1"/>
  <c r="W175" i="7" s="1"/>
  <c r="X175" i="7" s="1"/>
  <c r="Y175" i="7" s="1"/>
  <c r="Z175" i="7" s="1"/>
  <c r="AA175" i="7" s="1"/>
  <c r="AB175" i="7" s="1"/>
  <c r="AC175" i="7" s="1"/>
  <c r="AD175" i="7" s="1"/>
  <c r="AE175" i="7" s="1"/>
  <c r="Y9" i="7"/>
  <c r="I174" i="7"/>
  <c r="I176" i="7" s="1"/>
  <c r="J176" i="7" s="1"/>
  <c r="K176" i="7" s="1"/>
  <c r="L176" i="7" s="1"/>
  <c r="M176" i="7" s="1"/>
  <c r="N176" i="7" s="1"/>
  <c r="O176" i="7" s="1"/>
  <c r="P176" i="7" s="1"/>
  <c r="Q176" i="7" s="1"/>
  <c r="R176" i="7" s="1"/>
  <c r="Z174" i="7"/>
  <c r="S174" i="7"/>
  <c r="U174" i="7"/>
  <c r="AB174" i="7"/>
  <c r="S176" i="7" l="1"/>
  <c r="T176" i="7" s="1"/>
  <c r="U176" i="7" l="1"/>
  <c r="V176" i="7" s="1"/>
  <c r="W176" i="7" s="1"/>
  <c r="X176" i="7" s="1"/>
  <c r="Y176" i="7" s="1"/>
  <c r="Z176" i="7" s="1"/>
  <c r="AA176" i="7" s="1"/>
  <c r="AB176" i="7" s="1"/>
  <c r="AC176" i="7" s="1"/>
  <c r="AD176" i="7" s="1"/>
  <c r="AE176" i="7" s="1"/>
</calcChain>
</file>

<file path=xl/sharedStrings.xml><?xml version="1.0" encoding="utf-8"?>
<sst xmlns="http://schemas.openxmlformats.org/spreadsheetml/2006/main" count="12645" uniqueCount="1363">
  <si>
    <t>m3</t>
  </si>
  <si>
    <t>Concreto c/ seixo FCK=35 MPA (incl. preparo e lançamento)</t>
  </si>
  <si>
    <t>M2</t>
  </si>
  <si>
    <t xml:space="preserve">Forma c/ madeira branca </t>
  </si>
  <si>
    <t>Escoramento formas ate h = 3,30m, com madeira de 3a qualidade, nao aparelhada, aproveitamento tabuas 3x e prumos 4x. - Laje do Tabuleiro</t>
  </si>
  <si>
    <t>Laje do tabuleiro</t>
  </si>
  <si>
    <t>KG</t>
  </si>
  <si>
    <t xml:space="preserve">Armação p/ concreto </t>
  </si>
  <si>
    <t>Vigas</t>
  </si>
  <si>
    <t>Transversinas</t>
  </si>
  <si>
    <t>SUPERESTRUTURA DO TABULEIRO</t>
  </si>
  <si>
    <t>Lajes de Transição</t>
  </si>
  <si>
    <t>Alas e Cortinas</t>
  </si>
  <si>
    <t>SUPERESTRUTURA DOS ENCONTROS</t>
  </si>
  <si>
    <t>un</t>
  </si>
  <si>
    <t xml:space="preserve">Elevação de estruturas de 1.470 a 1.960 kN para substituição de aparelho de apoio com a utilização de macaco hidráulico </t>
  </si>
  <si>
    <t>dm3</t>
  </si>
  <si>
    <t>Aparelho apoio neoprene fretado</t>
  </si>
  <si>
    <t>Arrasamento de estaca</t>
  </si>
  <si>
    <t>m</t>
  </si>
  <si>
    <t>Estaca de concreto 30x30cm (incl. cravaçao)</t>
  </si>
  <si>
    <t>INFRAESTRUTURA DO TABULEIRO</t>
  </si>
  <si>
    <t>Lastro de concreto magro, aplicado em blocos de coroamento ou sapatas. - Bloco das alas</t>
  </si>
  <si>
    <t>M3</t>
  </si>
  <si>
    <t>Escavação manual ate 1.50m de profundidade</t>
  </si>
  <si>
    <t>h</t>
  </si>
  <si>
    <t>Esgotamento com moto-bomba autoescovante</t>
  </si>
  <si>
    <t>Reaterro compactado nos encontros</t>
  </si>
  <si>
    <t>Escavação mecanizada</t>
  </si>
  <si>
    <t>INFRAESTRUTURA DOS ENCONTROS</t>
  </si>
  <si>
    <t>Retirada de entulho c/ equipamento distancia ate 5k</t>
  </si>
  <si>
    <t>Demolição de concreto armado, de forma manual, sem reaproveitamento. af_12/2017</t>
  </si>
  <si>
    <t>Demolição de alvenaria de tijolo maciço, de forma manual, sem reaproveitamento. af_12/2017</t>
  </si>
  <si>
    <t>Retirada de guarda-corpo tubular</t>
  </si>
  <si>
    <t>Escoramento com madeira de OAE</t>
  </si>
  <si>
    <t>Desmonte de ponte de madeira existênte</t>
  </si>
  <si>
    <t>Aterro c/ material fora da obra, incl. apiloamento</t>
  </si>
  <si>
    <t>Pontilhão em madeira de lei para desvio provisório</t>
  </si>
  <si>
    <t>chp</t>
  </si>
  <si>
    <t>Grupo gerador rebocável, potência 66 kva, motor a diesel - chp diurno. af_03/2016</t>
  </si>
  <si>
    <t>m2</t>
  </si>
  <si>
    <t>Locacao da obra, com uso de equipamentos topograficos, inclusive nivelador</t>
  </si>
  <si>
    <t>UN</t>
  </si>
  <si>
    <t>Furo de sondagem com profundidade superior a 15,00m</t>
  </si>
  <si>
    <t>VALOR MÉDIO SETRAN/M² =</t>
  </si>
  <si>
    <t>Projeto Executivo de Pontes (Concreto e/ou estrutura mista)</t>
  </si>
  <si>
    <t>VALOR MÉDIO POR M² =</t>
  </si>
  <si>
    <t>Placa de advertência padrão SETRAN</t>
  </si>
  <si>
    <t>VALOR MÉDIO POR M DE PONTE =</t>
  </si>
  <si>
    <t>COMPRIMENTO TOTAL 6M =</t>
  </si>
  <si>
    <t>SERVIÇOS INICIAIS E EXECUÇÃO DO DESVIO</t>
  </si>
  <si>
    <t>COMPRIMENTO TOTAL 8,6M =</t>
  </si>
  <si>
    <t>DESCONTO EFETIVO =</t>
  </si>
  <si>
    <t>DESCONTO =</t>
  </si>
  <si>
    <t>VALOR DE REFERENCIA =</t>
  </si>
  <si>
    <t>PONTE ......  - (00,00m x 8,60m x 0,00m)</t>
  </si>
  <si>
    <t>VALOR TOTAL DO ORÇAMENTO</t>
  </si>
  <si>
    <t>Placa de obra padrão SETRAN</t>
  </si>
  <si>
    <t>und</t>
  </si>
  <si>
    <t>Desmobilização Geral de pessoal e equipamentos</t>
  </si>
  <si>
    <t>Instalação provisórias do canteiro para pontes de madeira</t>
  </si>
  <si>
    <t>DESMOBILIZAÇÃO</t>
  </si>
  <si>
    <t>Entrada provisoria de energia eletrica aerea trifasica 40a em poste madeira</t>
  </si>
  <si>
    <t>Forn. e implantação placa sinaliz. tot.refletiva</t>
  </si>
  <si>
    <t>SERVIÇOS FINAIS</t>
  </si>
  <si>
    <t>SERVIÇOS AUXILIARES</t>
  </si>
  <si>
    <t>Alas, Cortinas e Alas com acesso</t>
  </si>
  <si>
    <t>Placa de advertência padrão Município</t>
  </si>
  <si>
    <t>Reaterro compactado</t>
  </si>
  <si>
    <t>Furo de sondagem - mais de 15m</t>
  </si>
  <si>
    <t>Placa de obra padrão Município</t>
  </si>
  <si>
    <t>3.2.10</t>
  </si>
  <si>
    <t>3.2.9</t>
  </si>
  <si>
    <t>3.2.8</t>
  </si>
  <si>
    <t>3.2.7</t>
  </si>
  <si>
    <t>3.2.6</t>
  </si>
  <si>
    <t>3.2.5</t>
  </si>
  <si>
    <t>3.2.4</t>
  </si>
  <si>
    <t>3.2.3</t>
  </si>
  <si>
    <t>3.2.2</t>
  </si>
  <si>
    <t>3.2.1</t>
  </si>
  <si>
    <t>3.1.6</t>
  </si>
  <si>
    <t>3.1.5</t>
  </si>
  <si>
    <t>3.1.4</t>
  </si>
  <si>
    <t>3.1.3</t>
  </si>
  <si>
    <t>3.1.2</t>
  </si>
  <si>
    <t>3.1.1</t>
  </si>
  <si>
    <t>2.7.2</t>
  </si>
  <si>
    <t>2.7.1</t>
  </si>
  <si>
    <t>2.7</t>
  </si>
  <si>
    <t>2.6.4</t>
  </si>
  <si>
    <t>2.6.3</t>
  </si>
  <si>
    <t>2.6.2</t>
  </si>
  <si>
    <t>2.6.1</t>
  </si>
  <si>
    <t>2.6</t>
  </si>
  <si>
    <t>2.5.3.4</t>
  </si>
  <si>
    <t>2.5.3.3</t>
  </si>
  <si>
    <t>2.5.3.2</t>
  </si>
  <si>
    <t>2.5.3.1</t>
  </si>
  <si>
    <t>2.5.3</t>
  </si>
  <si>
    <t>2.5.2.3</t>
  </si>
  <si>
    <t>2.5.2.2</t>
  </si>
  <si>
    <t>2.5.2.1</t>
  </si>
  <si>
    <t>2.5.2</t>
  </si>
  <si>
    <t>2.5.1.3</t>
  </si>
  <si>
    <t>2.5.1.2</t>
  </si>
  <si>
    <t>2.5.1.1</t>
  </si>
  <si>
    <t>2.5.1</t>
  </si>
  <si>
    <t>2.5</t>
  </si>
  <si>
    <t>2.4.2.3</t>
  </si>
  <si>
    <t>2.4.2.2</t>
  </si>
  <si>
    <t>2.4.2.1</t>
  </si>
  <si>
    <t>2.4.2</t>
  </si>
  <si>
    <t>2.4.1.3</t>
  </si>
  <si>
    <t>2.4.1.2</t>
  </si>
  <si>
    <t>2.4.1.1</t>
  </si>
  <si>
    <t>2.4.1</t>
  </si>
  <si>
    <t>2.4</t>
  </si>
  <si>
    <t>2.3.6</t>
  </si>
  <si>
    <t>2.3.5</t>
  </si>
  <si>
    <t>2.3.4</t>
  </si>
  <si>
    <t>2.3.3</t>
  </si>
  <si>
    <t>2.3.2</t>
  </si>
  <si>
    <t>2.3.1</t>
  </si>
  <si>
    <t>2.3</t>
  </si>
  <si>
    <t>2.2.10</t>
  </si>
  <si>
    <t>2.2.9</t>
  </si>
  <si>
    <t>2.2.8</t>
  </si>
  <si>
    <t>2.2.7</t>
  </si>
  <si>
    <t>2.2.6</t>
  </si>
  <si>
    <t>2.2.5</t>
  </si>
  <si>
    <t>2.2.4</t>
  </si>
  <si>
    <t>2.2.3</t>
  </si>
  <si>
    <t>2.2.2</t>
  </si>
  <si>
    <t>2.2.1</t>
  </si>
  <si>
    <t>2.2</t>
  </si>
  <si>
    <t>2.1.6</t>
  </si>
  <si>
    <t>2.1.5</t>
  </si>
  <si>
    <t>2.1.4</t>
  </si>
  <si>
    <t>2.1.3</t>
  </si>
  <si>
    <t>2.1.2</t>
  </si>
  <si>
    <t>2.1.1</t>
  </si>
  <si>
    <t>2.1</t>
  </si>
  <si>
    <t>cj</t>
  </si>
  <si>
    <t>1.1.5</t>
  </si>
  <si>
    <t>Licenças e taxas da obra (até 500m2)</t>
  </si>
  <si>
    <t>Barracão de madeira (incl. instalações)</t>
  </si>
  <si>
    <t>1.1.4</t>
  </si>
  <si>
    <t>1.1.3</t>
  </si>
  <si>
    <t>Mobilização Geral de Pessoal e Euipamentos</t>
  </si>
  <si>
    <t>1.1.2</t>
  </si>
  <si>
    <t>SERVIÇOS PRELIMINARES</t>
  </si>
  <si>
    <t>1.1.1</t>
  </si>
  <si>
    <t>1.1</t>
  </si>
  <si>
    <t>SERVIÇOS GERAIS</t>
  </si>
  <si>
    <t>PREÇO TOTAL</t>
  </si>
  <si>
    <t>PREÇO UNIT</t>
  </si>
  <si>
    <t>QTD</t>
  </si>
  <si>
    <t>UNID.</t>
  </si>
  <si>
    <t>DESCRIÇÃO</t>
  </si>
  <si>
    <t>ITEM</t>
  </si>
  <si>
    <t>PLANILHA ORÇAMENTÁRIA</t>
  </si>
  <si>
    <t>LOCAL:</t>
  </si>
  <si>
    <t>OBRA:</t>
  </si>
  <si>
    <t>TOTAL MOBILIZAÇÃO + BDI DE 30,00 %</t>
  </si>
  <si>
    <t>BDI DE 30%</t>
  </si>
  <si>
    <t>TOTAL MOBILIZAÇÃO</t>
  </si>
  <si>
    <t>Subtotal (Pessoal)</t>
  </si>
  <si>
    <t>Vigia Noturno</t>
  </si>
  <si>
    <t>2.11</t>
  </si>
  <si>
    <t>Ajudante de Armador</t>
  </si>
  <si>
    <t>2.10</t>
  </si>
  <si>
    <t>Ajudante de Carpinteiro</t>
  </si>
  <si>
    <t>2.9</t>
  </si>
  <si>
    <t>Serventes</t>
  </si>
  <si>
    <t>2.8</t>
  </si>
  <si>
    <t>Pedreiro</t>
  </si>
  <si>
    <t>Armador</t>
  </si>
  <si>
    <t>Carpinteiro</t>
  </si>
  <si>
    <t>Almoxarife</t>
  </si>
  <si>
    <t>Operador de Bate-estaca</t>
  </si>
  <si>
    <t>Encarregado de Turma</t>
  </si>
  <si>
    <t>Engenheiro Civil - Residente</t>
  </si>
  <si>
    <t>Mobilização de Pessoal</t>
  </si>
  <si>
    <t>Terrrestre</t>
  </si>
  <si>
    <t>Fluvial</t>
  </si>
  <si>
    <t>Preço Total</t>
  </si>
  <si>
    <t>Preço Transporte</t>
  </si>
  <si>
    <t>Quant. M.O.</t>
  </si>
  <si>
    <t>Tempo de Viagem (horas)</t>
  </si>
  <si>
    <t>Distância (Km)</t>
  </si>
  <si>
    <t>Destino</t>
  </si>
  <si>
    <t>Origem</t>
  </si>
  <si>
    <t>MÃO DE OBRA</t>
  </si>
  <si>
    <t>Item</t>
  </si>
  <si>
    <t>Subtotal (Equipamentos, Ferramentas e Veículos)</t>
  </si>
  <si>
    <t>Pá carregadeira c/ retroescavadeira</t>
  </si>
  <si>
    <t>1.10</t>
  </si>
  <si>
    <t>Caminhão guindauto</t>
  </si>
  <si>
    <t>1.9</t>
  </si>
  <si>
    <t>Grupo gerador : heimer : gehmi-40 - 32,0</t>
  </si>
  <si>
    <t>1.8</t>
  </si>
  <si>
    <t>Gerador portatil monofasico, potencia 5500 va, motor a gasolina, potencia do motor 13 cv</t>
  </si>
  <si>
    <t>1.7</t>
  </si>
  <si>
    <t>E9519 Betoneira com motor a gasolina com capacidade de 600 l - 10 kW</t>
  </si>
  <si>
    <t>1.6</t>
  </si>
  <si>
    <t>Bate-estaca de gravidade para 3,5 a 4,0 t - 119 kw</t>
  </si>
  <si>
    <t>1.5</t>
  </si>
  <si>
    <t>E9069 Vibrador de imersão para concreto - 4,10 kW</t>
  </si>
  <si>
    <t>1.4</t>
  </si>
  <si>
    <t>E9686 Caminhão carroceria com guindauto com capacidade de 20 t.m - 136 Kw</t>
  </si>
  <si>
    <t>1.3</t>
  </si>
  <si>
    <t>E9667 Caminhão basculante com capacidade de 14 m³ - 188 kW</t>
  </si>
  <si>
    <t>1.2</t>
  </si>
  <si>
    <t>Obra</t>
  </si>
  <si>
    <t>Sede do Município</t>
  </si>
  <si>
    <t>E9666 Cavalo mecânico com semirreboque com capacidade de 30 t - 265 kW</t>
  </si>
  <si>
    <t>Equipamentos, Ferramentas e Veículos</t>
  </si>
  <si>
    <t>Quant. de Equip.</t>
  </si>
  <si>
    <t>MÁQUINAS/EQUIPAMENTOS</t>
  </si>
  <si>
    <t>DISTÂNCIA:</t>
  </si>
  <si>
    <t>7.1 - DESMOBILIZAÇÃO GERAL DE PESSOAL E EQUIPAMENTOS</t>
  </si>
  <si>
    <t xml:space="preserve">km </t>
  </si>
  <si>
    <t>1.1.1 - MOBILIZAÇÃO GERAL DE PESSOAL E EQUIPAMENTOS</t>
  </si>
  <si>
    <t>LISTA DE EQUIPAMENTOS</t>
  </si>
  <si>
    <t>Diferença A - B</t>
  </si>
  <si>
    <t>(-)</t>
  </si>
  <si>
    <t>B - Cronograma</t>
  </si>
  <si>
    <t>A - Orçamento</t>
  </si>
  <si>
    <t>%      ACUMULADA</t>
  </si>
  <si>
    <t>VALOR ACUMULADO</t>
  </si>
  <si>
    <t>%     NO PERÍODO</t>
  </si>
  <si>
    <t>3.1.9</t>
  </si>
  <si>
    <t>3.1.8</t>
  </si>
  <si>
    <t>3.1.7</t>
  </si>
  <si>
    <t>2.1.10</t>
  </si>
  <si>
    <t>2.1.8</t>
  </si>
  <si>
    <t>2.1.7</t>
  </si>
  <si>
    <t>2</t>
  </si>
  <si>
    <t>Sinalização / Siga-Pare</t>
  </si>
  <si>
    <t>1.1.6</t>
  </si>
  <si>
    <t>1</t>
  </si>
  <si>
    <t>CRONOGRAMA FÍSICO - FINANCEIRO</t>
  </si>
  <si>
    <t>TOTAL (A+B+C+D+E+F+G+H+I)</t>
  </si>
  <si>
    <t>BDI COM IMPOSTOS (%)</t>
  </si>
  <si>
    <t>PREÇO DE VENDA - PV</t>
  </si>
  <si>
    <t>CUSTO DIRETO - CD</t>
  </si>
  <si>
    <t>BDI COM IMPOSTOS</t>
  </si>
  <si>
    <t>Sub-Total</t>
  </si>
  <si>
    <t>4,50% DE PV</t>
  </si>
  <si>
    <t>J - CONTRIBUIÇÃO PREVIDENCIÁRIA SOBRE A RECEITA BRUTA</t>
  </si>
  <si>
    <t>3,00% DE PV</t>
  </si>
  <si>
    <t>I - ISSQN</t>
  </si>
  <si>
    <t>H - COFINS</t>
  </si>
  <si>
    <t>0,65% DE PV</t>
  </si>
  <si>
    <t>G - PIS</t>
  </si>
  <si>
    <t>% sobre CD</t>
  </si>
  <si>
    <t>% sobre PV</t>
  </si>
  <si>
    <t>TAXAS E IMPOSTOS</t>
  </si>
  <si>
    <t>BDI SEM IMPOSTOS</t>
  </si>
  <si>
    <t>4,95%  DE PV</t>
  </si>
  <si>
    <t>F - LUCRO OPERACIONAL</t>
  </si>
  <si>
    <t>LUCRO</t>
  </si>
  <si>
    <t>(2,5% a.a. SOBRE 5% DO PV)</t>
  </si>
  <si>
    <t>E - SEGUROS E GARANTIAS CONTRATUAIS</t>
  </si>
  <si>
    <t>0,5% SOBRE CD</t>
  </si>
  <si>
    <t>D - RISCOS</t>
  </si>
  <si>
    <t>CF DO (PV - LUCRO OPERACIONAL)</t>
  </si>
  <si>
    <t>C - CUSTOS FINANCEIROS</t>
  </si>
  <si>
    <t>2,83% DE PV</t>
  </si>
  <si>
    <t>B - ADMINISTRAÇÃO LOCAL</t>
  </si>
  <si>
    <t>2,97% DE PV</t>
  </si>
  <si>
    <t>A - ADMINISTRAÇÃO CENTRAL</t>
  </si>
  <si>
    <t>ITENS DE RELATIVOS À ADMINISTRAÇÃO DA OBRA</t>
  </si>
  <si>
    <t>COMPOSIÇÃO DO BDI</t>
  </si>
  <si>
    <r>
      <rPr>
        <b/>
        <sz val="10"/>
        <rFont val="Comic Sans MS"/>
        <family val="4"/>
      </rPr>
      <t>TAXA TOTAL (%)</t>
    </r>
  </si>
  <si>
    <t>COMPOSIÇÃO DOS ENCARGOS SOCIAIS</t>
  </si>
  <si>
    <t>SINAPI</t>
  </si>
  <si>
    <t>kg</t>
  </si>
  <si>
    <t>SICRO2</t>
  </si>
  <si>
    <t>SICRO3</t>
  </si>
  <si>
    <t>tkm</t>
  </si>
  <si>
    <t>Betoneira eletrica - 320l</t>
  </si>
  <si>
    <t>SEDOP</t>
  </si>
  <si>
    <t>Seixo lavado</t>
  </si>
  <si>
    <t>Areia</t>
  </si>
  <si>
    <t>Cimento</t>
  </si>
  <si>
    <t>l</t>
  </si>
  <si>
    <t>Servente</t>
  </si>
  <si>
    <t>M609</t>
  </si>
  <si>
    <t>T607</t>
  </si>
  <si>
    <t>T501</t>
  </si>
  <si>
    <t>E9592</t>
  </si>
  <si>
    <t>P9824</t>
  </si>
  <si>
    <t>t</t>
  </si>
  <si>
    <t>Desforma</t>
  </si>
  <si>
    <t>M970</t>
  </si>
  <si>
    <t>M346</t>
  </si>
  <si>
    <t>Ajudante</t>
  </si>
  <si>
    <t>T702</t>
  </si>
  <si>
    <t>Serralheiro</t>
  </si>
  <si>
    <t>T610</t>
  </si>
  <si>
    <t>Montador</t>
  </si>
  <si>
    <t>T602</t>
  </si>
  <si>
    <t>E919</t>
  </si>
  <si>
    <t>E918</t>
  </si>
  <si>
    <t>E917</t>
  </si>
  <si>
    <t>E211</t>
  </si>
  <si>
    <t>M2044</t>
  </si>
  <si>
    <t>M2038</t>
  </si>
  <si>
    <t>M2037</t>
  </si>
  <si>
    <t>Solvente para tinta à base de resina acrílica</t>
  </si>
  <si>
    <t>M2034</t>
  </si>
  <si>
    <t>M2027</t>
  </si>
  <si>
    <t>Pré-marcador</t>
  </si>
  <si>
    <t>P9853</t>
  </si>
  <si>
    <t>E9644</t>
  </si>
  <si>
    <t>P9830</t>
  </si>
  <si>
    <t>Arame recozido No. 18</t>
  </si>
  <si>
    <t>H</t>
  </si>
  <si>
    <t>Pernamanca 3" x 2" 4 m - madeira branca</t>
  </si>
  <si>
    <t>Prego 2"x11</t>
  </si>
  <si>
    <t>Tábua de madeira branca 4m</t>
  </si>
  <si>
    <t>Ripão em madeira de lei 2"x1" serr.</t>
  </si>
  <si>
    <t>Estaca de concreto 30x30cm (incl. cravação)</t>
  </si>
  <si>
    <t>Compactador de solo CM-13</t>
  </si>
  <si>
    <t>Taxa do CREA (II)</t>
  </si>
  <si>
    <t>Taxa da PMB (II)</t>
  </si>
  <si>
    <t>Taxa de Incêndio</t>
  </si>
  <si>
    <t>Ligação provisória - luz</t>
  </si>
  <si>
    <t>Ligação provisoria - agua/esgoto</t>
  </si>
  <si>
    <t>COMPOSIÇÕES DE PREÇOS UNITÁRIOS</t>
  </si>
  <si>
    <t>Rua João Salustiano no Bairro Saudade II, Município de Castanhal/Pará</t>
  </si>
  <si>
    <t>PONTE SOBRE O IGARAPÉ CASTANHAL- (13,00m x 8,60m x 4,00m)</t>
  </si>
  <si>
    <t>PREÇO UNIT  C BDI</t>
  </si>
  <si>
    <t>MOBILIZAÇÃO DE PESSOAL E EQUIPAMENTOS</t>
  </si>
  <si>
    <t>CJ</t>
  </si>
  <si>
    <t>ENTRADA PROVISORIA DE ENERGIA ELETRICA AEREA TRIFASICA 40A EM POSTE MADEIRA</t>
  </si>
  <si>
    <t>m²</t>
  </si>
  <si>
    <t>PLACA DE OBRA EM CHAPA DE ACO GALVANIZADO</t>
  </si>
  <si>
    <t>PONTE SOBRE  - (13,00m x 8,60 x 4,00m)</t>
  </si>
  <si>
    <t>PLACA DE ADVERTÊNCIA PADRÃO SETRAN</t>
  </si>
  <si>
    <t>M²</t>
  </si>
  <si>
    <t>LOCACAO DA OBRA, COM USO DE EQUIPAMENTOS TOPOGRAFICOS, INCLUSIVE NIVELADOR</t>
  </si>
  <si>
    <t>GRUPO GERADOR REBOCÁVEL, POTÊNCIA 66 KVA, MOTOR A DIESEL - CHP DIURNO. AF_03/2016</t>
  </si>
  <si>
    <t>CHP</t>
  </si>
  <si>
    <t>ESCORAMENTO COM MADEIRAS OAE</t>
  </si>
  <si>
    <t>INSTALAÇÃO DO CANTEIRO</t>
  </si>
  <si>
    <t>m³</t>
  </si>
  <si>
    <t>ESGOTAMENTO COM MOTO-BOMBA AUTOESCOVANTE</t>
  </si>
  <si>
    <t>M</t>
  </si>
  <si>
    <t>LASTRO DE CONCRETO MAGRO, APLICADO EM BLOCOS DE COROAMENTO OU SAPATAS. AF_08/2017</t>
  </si>
  <si>
    <t>Forma  c/ madeira branca</t>
  </si>
  <si>
    <t>Concreto c/ seixo FCK=30 MPA (incl. lançamento e adensamento)</t>
  </si>
  <si>
    <t>Armação p/ concreto</t>
  </si>
  <si>
    <t>APARELHO APOIO NEOPRENE FRETADO</t>
  </si>
  <si>
    <t>DM3</t>
  </si>
  <si>
    <t>ALAS E CORTINAS</t>
  </si>
  <si>
    <t>ESCORAMENTO FORMAS ATE H = 3,30M, COM MADEIRA DE 3A QUALIDADE, NAO APARELHADA, APROVEITAMENTO TABUAS 3X E PRUMOS 4X.</t>
  </si>
  <si>
    <t>GUARDA CORPO EM CONCRETO ARMADO</t>
  </si>
  <si>
    <t>Confecção de barreira dupla de concreto, armada, pré-moldada (perfil New Jersey) - L &gt; 3,00 m e H = 1.070 mm</t>
  </si>
  <si>
    <t>Dreno de PVC D = 75 mm para OAE- fornecimento e instalação</t>
  </si>
  <si>
    <t>EXECUÇÃO DE BARREIRA DE CONCRETO TIPO NEW JERSEY</t>
  </si>
  <si>
    <t xml:space="preserve"> 1.1.1 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</si>
  <si>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</si>
  <si>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</si>
  <si>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</si>
  <si>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</si>
  <si>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</si>
  <si>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</si>
  <si>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</si>
  <si>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</si>
  <si>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</si>
  <si>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 xml:space="preserve"> CPU - 01N </t>
  </si>
  <si>
    <t>Próprio</t>
  </si>
  <si>
    <t>SEDI - SERVIÇOS DIVERSOS</t>
  </si>
  <si>
    <t>Composição Auxiliar</t>
  </si>
  <si>
    <t xml:space="preserve"> 88316 </t>
  </si>
  <si>
    <t>SERVENTE COM ENCARGOS COMPLEMENTARES</t>
  </si>
  <si>
    <t xml:space="preserve"> 91386 </t>
  </si>
  <si>
    <t>CAMINHÃO BASCULANTE 10 M3, TRUCADO CABINE SIMPLES, PESO BRUTO TOTAL 23.000 KG, CARGA ÚTIL MÁXIMA 15.935 KG, DISTÂNCIA ENTRE EIXOS 4,80 M, POTÊNCIA 230 CV INCLUSIVE CAÇAMBA METÁLICA - CHP DIURNO. AF_06/2014</t>
  </si>
  <si>
    <t>CHOR - CUSTOS HORÁRIOS DE MÁQUINAS E EQUIPAMENTOS</t>
  </si>
  <si>
    <t xml:space="preserve"> 91387 </t>
  </si>
  <si>
    <t>CAMINHÃO BASCULANTE 10 M3, TRUCADO CABINE SIMPLES, PESO BRUTO TOTAL 23.000 KG, CARGA ÚTIL MÁXIMA 15.935 KG, DISTÂNCIA ENTRE EIXOS 4,80 M, POTÊNCIA 230 CV INCLUSIVE CAÇAMBA METÁLICA - CHI DIURNO. AF_06/2014</t>
  </si>
  <si>
    <t>CHI</t>
  </si>
  <si>
    <t>MO sem LS =&gt;</t>
  </si>
  <si>
    <t>LS =&gt;</t>
  </si>
  <si>
    <t>MO com LS =&gt;</t>
  </si>
  <si>
    <t>Valor do BDI =&gt;</t>
  </si>
  <si>
    <t>Valor com BDI =&gt;</t>
  </si>
  <si>
    <t xml:space="preserve"> 1.1.2 </t>
  </si>
  <si>
    <t xml:space="preserve"> 011171 </t>
  </si>
  <si>
    <t/>
  </si>
  <si>
    <t>Insumo</t>
  </si>
  <si>
    <t xml:space="preserve"> D00322 </t>
  </si>
  <si>
    <t>Material</t>
  </si>
  <si>
    <t xml:space="preserve"> D00321 </t>
  </si>
  <si>
    <t xml:space="preserve"> D00343 </t>
  </si>
  <si>
    <t xml:space="preserve"> D00387 </t>
  </si>
  <si>
    <t xml:space="preserve"> D00389 </t>
  </si>
  <si>
    <t xml:space="preserve"> 1.1.3 </t>
  </si>
  <si>
    <t xml:space="preserve"> 41598 </t>
  </si>
  <si>
    <t>INEL - INSTALAÇÃO ELÉTRICA/ELETRIFICAÇÃO E ILUMINAÇÃO EXTERNA</t>
  </si>
  <si>
    <t xml:space="preserve"> 88264 </t>
  </si>
  <si>
    <t>ELETRICISTA COM ENCARGOS COMPLEMENTARES</t>
  </si>
  <si>
    <t xml:space="preserve"> 00000406 </t>
  </si>
  <si>
    <t>FITA ACO INOX PARA CINTAR POSTE, L = 19 MM, E = 0,5 MM (ROLO DE 30M)</t>
  </si>
  <si>
    <t xml:space="preserve"> 00000420 </t>
  </si>
  <si>
    <t>CINTA CIRCULAR EM ACO GALVANIZADO DE 150 MM DE DIAMETRO PARA FIXACAO DE CAIXA MEDICAO, INCLUI PARAFUSOS E PORCAS</t>
  </si>
  <si>
    <t xml:space="preserve"> 00000857 </t>
  </si>
  <si>
    <t>CABO DE COBRE NU 16 MM2 MEIO-DURO</t>
  </si>
  <si>
    <t xml:space="preserve"> 00000937 </t>
  </si>
  <si>
    <t>FIO DE COBRE, SOLIDO, CLASSE 1, ISOLACAO EM PVC/A, ANTICHAMA BWF-B, 450/750V, SECAO NOMINAL 10 MM2</t>
  </si>
  <si>
    <t xml:space="preserve"> 00001062 </t>
  </si>
  <si>
    <t>CAIXA INTERNA/EXTERNA DE MEDICAO PARA 1 MEDIDOR TRIFASICO, COM VISOR, EM CHAPA DE ACO 18 USG (PADRAO DA CONCESSIONARIA LOCAL)</t>
  </si>
  <si>
    <t xml:space="preserve"> 00001096 </t>
  </si>
  <si>
    <t>ARMACAO VERTICAL COM HASTE E CONTRA-PINO, EM CHAPA DE ACO GALVANIZADO 3/16", COM 4 ESTRIBOS E 4 ISOLADORES</t>
  </si>
  <si>
    <t xml:space="preserve"> 00001539 </t>
  </si>
  <si>
    <t>CONECTOR METALICO TIPO PARAFUSO FENDIDO (SPLIT BOLT), PARA CABOS ATE 16 MM2</t>
  </si>
  <si>
    <t xml:space="preserve"> 00001892 </t>
  </si>
  <si>
    <t>LUVA EM PVC RIGIDO ROSCAVEL, DE 1", PARA ELETRODUTO</t>
  </si>
  <si>
    <t xml:space="preserve"> 00002392 </t>
  </si>
  <si>
    <t>DISJUNTOR TIPO NEMA, TRIPOLAR 10  ATE  50A, TENSAO MAXIMA DE 415 V</t>
  </si>
  <si>
    <t xml:space="preserve"> 00002685 </t>
  </si>
  <si>
    <t>ELETRODUTO DE PVC RIGIDO ROSCAVEL DE 1 ", SEM LUVA</t>
  </si>
  <si>
    <t xml:space="preserve"> 00002731 </t>
  </si>
  <si>
    <t>POSTE ROLICO DE MADEIRA TRATADA, D = 20 A 25 CM, H = 12,00 M, EM EUCALIPTO OU EQUIVALENTE DA REGIAO</t>
  </si>
  <si>
    <t xml:space="preserve"> 00003379 </t>
  </si>
  <si>
    <t>!EM PROCESSO DE DESATIVACAO! HASTE DE ATERRAMENTO EM ACO COM 3,00 M DE COMPRIMENTO E DN = 5/8", REVESTIDA COM BAIXA CAMADA DE COBRE, SEM CONECTOR</t>
  </si>
  <si>
    <t xml:space="preserve"> 00004346 </t>
  </si>
  <si>
    <t>PARAFUSO DE FERRO POLIDO, SEXTAVADO, COM ROSCA PARCIAL, DIAMETRO 5/8", COMPRIMENTO 6", COM PORCA E ARRUELA DE PRESSAO MEDIA</t>
  </si>
  <si>
    <t xml:space="preserve"> 00011267 </t>
  </si>
  <si>
    <t>ARRUELA LISA, REDONDA, DE LATAO POLIDO, DIAMETRO NOMINAL 5/8", DIAMETRO EXTERNO = 34 MM, DIAMETRO DO FURO = 17 MM, ESPESSURA = *2,5* MM</t>
  </si>
  <si>
    <t xml:space="preserve"> 00012034 </t>
  </si>
  <si>
    <t>CURVA 180 GRAUS, DE PVC RIGIDO ROSCAVEL, DE 3/4", PARA ELETRODUTO</t>
  </si>
  <si>
    <t xml:space="preserve"> 00039176 </t>
  </si>
  <si>
    <t>BUCHA EM ALUMINIO, COM ROSCA, DE 1", PARA ELETRODUTO</t>
  </si>
  <si>
    <t xml:space="preserve"> 00039210 </t>
  </si>
  <si>
    <t>ARRUELA EM ALUMINIO, COM ROSCA, DE 1", PARA ELETRODUTO</t>
  </si>
  <si>
    <t xml:space="preserve"> 1.1.4 </t>
  </si>
  <si>
    <t xml:space="preserve"> 010767 </t>
  </si>
  <si>
    <t xml:space="preserve"> 280013 </t>
  </si>
  <si>
    <t>CARPINTEIRO COM ENCARGOS COMPLEMENTARES</t>
  </si>
  <si>
    <t xml:space="preserve"> 280026 </t>
  </si>
  <si>
    <t xml:space="preserve"> 180299 </t>
  </si>
  <si>
    <t>Ponto de agua (incl. tubos e conexoes)</t>
  </si>
  <si>
    <t>PT</t>
  </si>
  <si>
    <t xml:space="preserve"> 180103 </t>
  </si>
  <si>
    <t>Tubo em PVC -  75mm (LS)</t>
  </si>
  <si>
    <t xml:space="preserve"> 190232 </t>
  </si>
  <si>
    <t>Lavatorio de louça s/col.c/torn.,sifao e valv.</t>
  </si>
  <si>
    <t xml:space="preserve"> 190218 </t>
  </si>
  <si>
    <t>Chuveiro em PVC</t>
  </si>
  <si>
    <t xml:space="preserve"> 180352 </t>
  </si>
  <si>
    <t>Caixa em alvenaria de  60x60x80cm c/ tpo. concreto</t>
  </si>
  <si>
    <t xml:space="preserve"> 190224 </t>
  </si>
  <si>
    <t>Caixa de descarga plastica - externa</t>
  </si>
  <si>
    <t xml:space="preserve"> 170081 </t>
  </si>
  <si>
    <t>Ponto de luz / força (c/tubul., cx. e fiaçao) ate 200W</t>
  </si>
  <si>
    <t xml:space="preserve"> 180093 </t>
  </si>
  <si>
    <t>Caixa sifonada de PVC c/ grelha - 100x100x50mm</t>
  </si>
  <si>
    <t xml:space="preserve"> 190090 </t>
  </si>
  <si>
    <t>Bacia sifonada de louça c/ assento</t>
  </si>
  <si>
    <t xml:space="preserve"> 180350 </t>
  </si>
  <si>
    <t>Sumidouro pre-moldado cap= 10 pessoas</t>
  </si>
  <si>
    <t xml:space="preserve"> 180095 </t>
  </si>
  <si>
    <t>Registro de gaveta s/ canopla -  1/2"</t>
  </si>
  <si>
    <t xml:space="preserve"> 180102 </t>
  </si>
  <si>
    <t>Tubo em PVC - 100mm (LS)</t>
  </si>
  <si>
    <t xml:space="preserve"> 180349 </t>
  </si>
  <si>
    <t>Fossa septica pre-moldada cap= 10 pessoas</t>
  </si>
  <si>
    <t xml:space="preserve"> D00019 </t>
  </si>
  <si>
    <t>Régua 3"x1" 4 m apar.</t>
  </si>
  <si>
    <t>Dz</t>
  </si>
  <si>
    <t xml:space="preserve"> D00059 </t>
  </si>
  <si>
    <t>Cadeado No. 30</t>
  </si>
  <si>
    <t xml:space="preserve"> D00344 </t>
  </si>
  <si>
    <t>Arruela concava em PVC d=5/16"</t>
  </si>
  <si>
    <t xml:space="preserve"> D00001 </t>
  </si>
  <si>
    <t>Parafuso fo go 5/16" c= 110mm</t>
  </si>
  <si>
    <t xml:space="preserve"> D00061 </t>
  </si>
  <si>
    <t>Fechadura de sobrepor comum</t>
  </si>
  <si>
    <t xml:space="preserve"> D00081 </t>
  </si>
  <si>
    <t>Prego 2 1/2"x10</t>
  </si>
  <si>
    <t xml:space="preserve"> D00060 </t>
  </si>
  <si>
    <t>Aldrava p/ cadeado (4x1/2")</t>
  </si>
  <si>
    <t xml:space="preserve"> D00062 </t>
  </si>
  <si>
    <t>Dobradiça 3"x3" com parafuso</t>
  </si>
  <si>
    <t xml:space="preserve"> D00016 </t>
  </si>
  <si>
    <t xml:space="preserve"> D00015 </t>
  </si>
  <si>
    <t>Tábua de madeira forte 4m</t>
  </si>
  <si>
    <t xml:space="preserve"> D00281 </t>
  </si>
  <si>
    <t xml:space="preserve"> D00049 </t>
  </si>
  <si>
    <t>Telha fibrotex (1.22x0.55m) e=4mm</t>
  </si>
  <si>
    <t xml:space="preserve"> D00002 </t>
  </si>
  <si>
    <t>Massa de vedação</t>
  </si>
  <si>
    <t xml:space="preserve"> 1.1.5 </t>
  </si>
  <si>
    <t xml:space="preserve"> 74209/001 </t>
  </si>
  <si>
    <t>CANT - CANTEIRO DE OBRAS</t>
  </si>
  <si>
    <t xml:space="preserve"> 88262 </t>
  </si>
  <si>
    <t>CARPINTEIRO DE FORMAS COM ENCARGOS COMPLEMENTARES</t>
  </si>
  <si>
    <t xml:space="preserve"> 94962 </t>
  </si>
  <si>
    <t>CONCRETO MAGRO PARA LASTRO, TRAÇO 1:4,5:4,5 (EM MASSA SECA DE CIMENTO/ AREIA MÉDIA/ BRITA 1) - PREPARO MECÂNICO COM BETONEIRA 400 L. AF_05/2021</t>
  </si>
  <si>
    <t>FUES - FUNDAÇÕES E ESTRUTURAS</t>
  </si>
  <si>
    <t xml:space="preserve"> 00004417 </t>
  </si>
  <si>
    <t>SARRAFO NAO APARELHADO *2,5 X 7* CM, EM MACARANDUBA, ANGELIM OU EQUIVALENTE DA REGIAO -  BRUTA</t>
  </si>
  <si>
    <t xml:space="preserve"> 00004491 </t>
  </si>
  <si>
    <t>PONTALETE *7,5 X 7,5* CM EM PINUS, MISTA OU EQUIVALENTE DA REGIAO - BRUTA</t>
  </si>
  <si>
    <t xml:space="preserve"> 00004813 </t>
  </si>
  <si>
    <t>PLACA DE OBRA (PARA CONSTRUCAO CIVIL) EM CHAPA GALVANIZADA *N. 22*, ADESIVADA, DE *2,0 X 1,125* M (SEM POSTES PARA FIXACAO)</t>
  </si>
  <si>
    <t xml:space="preserve"> 00005075 </t>
  </si>
  <si>
    <t>PREGO DE ACO POLIDO COM CABECA 18 X 30 (2 3/4 X 10)</t>
  </si>
  <si>
    <t xml:space="preserve"> 2.1.1 </t>
  </si>
  <si>
    <t xml:space="preserve"> OAE.001 </t>
  </si>
  <si>
    <t xml:space="preserve"> 93415 </t>
  </si>
  <si>
    <t>GERADOR PORTÁTIL MONOFÁSICO, POTÊNCIA 5500 VA, MOTOR A GASOLINA, POTÊNCIA DO MOTOR 13 CV - CHP DIURNO. AF_03/2016</t>
  </si>
  <si>
    <t xml:space="preserve"> 00001323 </t>
  </si>
  <si>
    <t>CHAPA DE ACO FINA A QUENTE BITOLA MSG 18, E = 1,20 MM (9,60 KG/M2)</t>
  </si>
  <si>
    <t xml:space="preserve"> 00020205 </t>
  </si>
  <si>
    <t>RIPA  APARELHADA *1,5 X 5* CM, EM MACARANDUBA, ANGELIM OU EQUIVALENTE DA REGIAO</t>
  </si>
  <si>
    <t xml:space="preserve"> 00034744 </t>
  </si>
  <si>
    <t>PELICULA REFLETIVA, GT 7 ANOS PARA SINALIZACAO VERTICAL</t>
  </si>
  <si>
    <t xml:space="preserve"> 00005074 </t>
  </si>
  <si>
    <t>PREGO DE ACO POLIDO COM CABECA 15 X 18 (1 1/2 X 13)</t>
  </si>
  <si>
    <t xml:space="preserve"> 2.1.3 </t>
  </si>
  <si>
    <t xml:space="preserve"> 011330 </t>
  </si>
  <si>
    <t xml:space="preserve"> D00348 </t>
  </si>
  <si>
    <t xml:space="preserve"> 2.1.4 </t>
  </si>
  <si>
    <t xml:space="preserve"> 73686 </t>
  </si>
  <si>
    <t>SERT - SERVIÇOS TÉCNICOS</t>
  </si>
  <si>
    <t xml:space="preserve"> 88253 </t>
  </si>
  <si>
    <t>AUXILIAR DE TOPÓGRAFO COM ENCARGOS COMPLEMENTARES</t>
  </si>
  <si>
    <t xml:space="preserve"> 88288 </t>
  </si>
  <si>
    <t>NIVELADOR COM ENCARGOS COMPLEMENTARES</t>
  </si>
  <si>
    <t xml:space="preserve"> 00000344 </t>
  </si>
  <si>
    <t>ARAME GALVANIZADO 16 BWG, D = 1,65MM (0,0166 KG/M)</t>
  </si>
  <si>
    <t xml:space="preserve"> 00004433 </t>
  </si>
  <si>
    <t>CAIBRO NAO APARELHADO  *7,5 X 7,5* CM, EM MACARANDUBA, ANGELIM OU EQUIVALENTE DA REGIAO -  BRUTA</t>
  </si>
  <si>
    <t xml:space="preserve"> 00006189 </t>
  </si>
  <si>
    <t>TABUA NAO APARELHADA *2,5 X 30* CM, EM MACARANDUBA, ANGELIM OU EQUIVALENTE DA REGIAO - BRUTA</t>
  </si>
  <si>
    <t xml:space="preserve"> 00007247 </t>
  </si>
  <si>
    <t>LOCACAO DE TEODOLITO ELETRONICO, PRECISAO ANGULAR DE 5 A 7 SEGUNDOS, INCLUINDO TRIPE</t>
  </si>
  <si>
    <t>Equipamento</t>
  </si>
  <si>
    <t xml:space="preserve"> 00007252 </t>
  </si>
  <si>
    <t>LOCACAO DE NIVEL OPTICO, COM PRECISAO DE 0,7 MM, AUMENTO DE 32X</t>
  </si>
  <si>
    <t xml:space="preserve"> 2.1.5 </t>
  </si>
  <si>
    <t xml:space="preserve"> 93421 </t>
  </si>
  <si>
    <t xml:space="preserve"> 93417 </t>
  </si>
  <si>
    <t>GRUPO GERADOR REBOCÁVEL, POTÊNCIA 66 KVA, MOTOR A DIESEL - DEPRECIAÇÃO. AF_03/2016</t>
  </si>
  <si>
    <t xml:space="preserve"> 93418 </t>
  </si>
  <si>
    <t>GRUPO GERADOR REBOCÁVEL, POTÊNCIA 66 KVA, MOTOR A DIESEL - JUROS. AF_03/2016</t>
  </si>
  <si>
    <t xml:space="preserve"> 93419 </t>
  </si>
  <si>
    <t>GRUPO GERADOR REBOCÁVEL, POTÊNCIA 66 KVA, MOTOR A DIESEL - MANUTENÇÃO. AF_03/2016</t>
  </si>
  <si>
    <t xml:space="preserve"> 93420 </t>
  </si>
  <si>
    <t>GRUPO GERADOR REBOCÁVEL, POTÊNCIA 66 KVA, MOTOR A DIESEL - MATERIAIS NA OPERAÇÃO. AF_03/2016</t>
  </si>
  <si>
    <t xml:space="preserve"> 2.1.6 </t>
  </si>
  <si>
    <t xml:space="preserve"> 060300 </t>
  </si>
  <si>
    <t>SIURB INFRA</t>
  </si>
  <si>
    <t>Infraestrutura</t>
  </si>
  <si>
    <t xml:space="preserve"> 11050 </t>
  </si>
  <si>
    <t>PEROBA DO NORTE (CUPIÚBA) - TÁBUA DE 3 X 16 CM - BRUTA</t>
  </si>
  <si>
    <t xml:space="preserve"> 15516 </t>
  </si>
  <si>
    <t>PEROBA DO NORTE (CUPIÚBA) - VIGA DE 6 X 16 CM - BRUTA</t>
  </si>
  <si>
    <t xml:space="preserve"> 17515 </t>
  </si>
  <si>
    <t>PREGO 18 X 27 COMUM - POLIDO</t>
  </si>
  <si>
    <t>Kg</t>
  </si>
  <si>
    <t xml:space="preserve"> 2014 </t>
  </si>
  <si>
    <t>AJUDANTE DE CARPINTEIRO (SGSP)</t>
  </si>
  <si>
    <t>Mão de Obra</t>
  </si>
  <si>
    <t xml:space="preserve"> 2013 </t>
  </si>
  <si>
    <t>CARPINTEIRO (SGSP)</t>
  </si>
  <si>
    <t xml:space="preserve"> 11037 </t>
  </si>
  <si>
    <t>EUCALIPTO D=20 / 30 CM NA BASE - 6M - COM TRATAMENTO E SEM CASCA (CITRIODORA)</t>
  </si>
  <si>
    <t xml:space="preserve"> 2.2.1 </t>
  </si>
  <si>
    <t xml:space="preserve"> 030675 </t>
  </si>
  <si>
    <t xml:space="preserve"> M00004 </t>
  </si>
  <si>
    <t>Hp</t>
  </si>
  <si>
    <t xml:space="preserve"> 2.2.2 </t>
  </si>
  <si>
    <t xml:space="preserve"> 030254 </t>
  </si>
  <si>
    <t xml:space="preserve"> M00006 </t>
  </si>
  <si>
    <t xml:space="preserve"> 2.2.3 </t>
  </si>
  <si>
    <t xml:space="preserve"> 73891/001 </t>
  </si>
  <si>
    <t>DROP - DRENAGEM/OBRAS DE CONTENÇÃO / POÇOS DE VISITA E CAIXAS</t>
  </si>
  <si>
    <t xml:space="preserve"> 73536 </t>
  </si>
  <si>
    <t>MOTOBOMBA CENTRÍFUGA, MOTOR A GASOLINA, POTÊNCIA 5,42 HP, BOCAIS 1 1/2" X 1", DIÂMETRO ROTOR 143 MM HM/Q = 6 MCA / 16,8 M3/H A 38 MCA / 6,6 M3/H - CHP DIURNO. AF_06/2014</t>
  </si>
  <si>
    <t xml:space="preserve"> 2.2.4 </t>
  </si>
  <si>
    <t xml:space="preserve"> 041333 </t>
  </si>
  <si>
    <t xml:space="preserve"> D00351 </t>
  </si>
  <si>
    <t xml:space="preserve"> 2.2.5 </t>
  </si>
  <si>
    <t xml:space="preserve"> 041500 </t>
  </si>
  <si>
    <t xml:space="preserve"> 2.2.6 </t>
  </si>
  <si>
    <t xml:space="preserve"> 030010 </t>
  </si>
  <si>
    <t xml:space="preserve"> 2.2.7 </t>
  </si>
  <si>
    <t xml:space="preserve"> 96616 </t>
  </si>
  <si>
    <t xml:space="preserve"> 88309 </t>
  </si>
  <si>
    <t>PEDREIRO COM ENCARGOS COMPLEMENTARES</t>
  </si>
  <si>
    <t xml:space="preserve"> 94968 </t>
  </si>
  <si>
    <t>CONCRETO MAGRO PARA LASTRO, TRAÇO 1:4,5:4,5 (EM MASSA SECA DE CIMENTO/ AREIA MÉDIA/ BRITA 1) - PREPARO MECÂNICO COM BETONEIRA 600 L. AF_05/2021</t>
  </si>
  <si>
    <t xml:space="preserve"> 2.2.8 </t>
  </si>
  <si>
    <t xml:space="preserve"> 050036 </t>
  </si>
  <si>
    <t xml:space="preserve"> D00043 </t>
  </si>
  <si>
    <t xml:space="preserve"> D00012 </t>
  </si>
  <si>
    <t xml:space="preserve"> D00082 </t>
  </si>
  <si>
    <t xml:space="preserve"> 2.2.9 </t>
  </si>
  <si>
    <t xml:space="preserve"> 050736 </t>
  </si>
  <si>
    <t xml:space="preserve"> 280022 </t>
  </si>
  <si>
    <t>OPERADOR DE BETONEIRA/MISTURADOR COM ENCARGOS COMPLEMENTARES</t>
  </si>
  <si>
    <t xml:space="preserve"> 280023 </t>
  </si>
  <si>
    <t xml:space="preserve"> 280004 </t>
  </si>
  <si>
    <t>AJUDANTE DE PEDREIRO COM ENCARGOS COMPLEMENTARES</t>
  </si>
  <si>
    <t xml:space="preserve"> J00007 </t>
  </si>
  <si>
    <t xml:space="preserve"> J00005 </t>
  </si>
  <si>
    <t xml:space="preserve"> J00003 </t>
  </si>
  <si>
    <t>SC</t>
  </si>
  <si>
    <t xml:space="preserve"> M00008 </t>
  </si>
  <si>
    <t xml:space="preserve"> 2.2.10 </t>
  </si>
  <si>
    <t xml:space="preserve"> 050038 </t>
  </si>
  <si>
    <t xml:space="preserve"> 280006 </t>
  </si>
  <si>
    <t>ARMADOR COM ENCARGOS COMPLEMENTARES</t>
  </si>
  <si>
    <t xml:space="preserve"> D00425 </t>
  </si>
  <si>
    <t>Aço CA 50/60 -  Preço médio</t>
  </si>
  <si>
    <t xml:space="preserve"> 2.3.1 </t>
  </si>
  <si>
    <t xml:space="preserve"> 2.3.2 </t>
  </si>
  <si>
    <t xml:space="preserve"> 2.3.3 </t>
  </si>
  <si>
    <t xml:space="preserve"> 2.3.4 </t>
  </si>
  <si>
    <t xml:space="preserve"> 2.3.5 </t>
  </si>
  <si>
    <t xml:space="preserve"> 2.3.6 </t>
  </si>
  <si>
    <t xml:space="preserve"> 84154 </t>
  </si>
  <si>
    <t xml:space="preserve"> 00000134 </t>
  </si>
  <si>
    <t>GRAUTE CIMENTICIO PARA USO GERAL</t>
  </si>
  <si>
    <t xml:space="preserve"> 00011615 </t>
  </si>
  <si>
    <t>POLIESTIRENO EXPANDIDO/EPS (ISOPOR), TIPO 2F, PLACA, ISOLAMENTO TERMOACUSTICO, E = 10 MM, 1000 X 500 MM</t>
  </si>
  <si>
    <t xml:space="preserve"> 00012888 </t>
  </si>
  <si>
    <t>APARELHO DE APOIO DE NEOPRENE FRETADO, 60 X 45 X 7,6 CM, COM FRETAGEM DE ACO DE 4 MM INTERCALADAS COM ELASTOMERO DE 11 MM E REVESTIMENTO FINAL COM ELASTOMERO DE 6 MM</t>
  </si>
  <si>
    <t xml:space="preserve"> 2.4.1.1 </t>
  </si>
  <si>
    <t xml:space="preserve"> 2.4.1.2 </t>
  </si>
  <si>
    <t xml:space="preserve"> 2.4.1.3 </t>
  </si>
  <si>
    <t xml:space="preserve"> 2.4.2.1 </t>
  </si>
  <si>
    <t xml:space="preserve"> 2.4.2.2 </t>
  </si>
  <si>
    <t xml:space="preserve"> 2.4.2.3 </t>
  </si>
  <si>
    <t xml:space="preserve"> 2.5.1.1 </t>
  </si>
  <si>
    <t xml:space="preserve"> 2.5.1.2 </t>
  </si>
  <si>
    <t xml:space="preserve"> 2.5.1.3 </t>
  </si>
  <si>
    <t xml:space="preserve"> 2.5.2.1 </t>
  </si>
  <si>
    <t xml:space="preserve"> 2.5.2.2 </t>
  </si>
  <si>
    <t xml:space="preserve"> 2.5.2.3 </t>
  </si>
  <si>
    <t xml:space="preserve"> 2.5.3.1 </t>
  </si>
  <si>
    <t xml:space="preserve"> 73301 </t>
  </si>
  <si>
    <t>ESCO - ESCORAMENTO</t>
  </si>
  <si>
    <t xml:space="preserve"> 00010567 </t>
  </si>
  <si>
    <t>TABUA *2,5 X 23* CM EM PINUS, MISTA OU EQUIVALENTE DA REGIAO - BRUTA</t>
  </si>
  <si>
    <t xml:space="preserve"> 2.5.3.2 </t>
  </si>
  <si>
    <t xml:space="preserve"> 2.5.3.3 </t>
  </si>
  <si>
    <t xml:space="preserve"> 2.5.3.4 </t>
  </si>
  <si>
    <t xml:space="preserve"> 2.6.1 </t>
  </si>
  <si>
    <t xml:space="preserve"> COMP. 8 </t>
  </si>
  <si>
    <t>ASTU - ASSENTAMENTO DE TUBOS E PECAS</t>
  </si>
  <si>
    <t xml:space="preserve"> 050037 </t>
  </si>
  <si>
    <t xml:space="preserve"> 050740 </t>
  </si>
  <si>
    <t>Concreto c/ seixo Fck= 25MPA (incl. lançamento e adensamento)</t>
  </si>
  <si>
    <t xml:space="preserve"> 2.6.2 </t>
  </si>
  <si>
    <t xml:space="preserve"> 3713822 </t>
  </si>
  <si>
    <t>A</t>
  </si>
  <si>
    <t>Equipamentos</t>
  </si>
  <si>
    <t>Quantidade</t>
  </si>
  <si>
    <t>Utilização</t>
  </si>
  <si>
    <t>Custo Operacional</t>
  </si>
  <si>
    <t>Custo Horário</t>
  </si>
  <si>
    <t>Operativa</t>
  </si>
  <si>
    <t>Improdutiva</t>
  </si>
  <si>
    <t>E9052</t>
  </si>
  <si>
    <t>Empilhadeira a diesel com capacidade de 10 t - 82 kW</t>
  </si>
  <si>
    <t>E9066</t>
  </si>
  <si>
    <t>Grupo gerador - 13/14 kVA</t>
  </si>
  <si>
    <t>E9144</t>
  </si>
  <si>
    <t>Pórtico metálico rolante com talha com capacidade de 5 t - 10 kW</t>
  </si>
  <si>
    <t>Custo Horário de Equipamentos =&gt;</t>
  </si>
  <si>
    <t>B</t>
  </si>
  <si>
    <t>Salário Hora</t>
  </si>
  <si>
    <t>Custo Horário da Mão de Obra =&gt;</t>
  </si>
  <si>
    <t>Adc.M.O. - Ferramentas (0,0%) =&gt;</t>
  </si>
  <si>
    <t>Custo Horário de Execução =&gt;</t>
  </si>
  <si>
    <t>Fator de Influencia da Chuva - FIC =&gt;</t>
  </si>
  <si>
    <t>Custo do FIC =&gt;</t>
  </si>
  <si>
    <t>Produção de Equipe =&gt;</t>
  </si>
  <si>
    <t>Custo Unitário de Execução =&gt;</t>
  </si>
  <si>
    <t>D</t>
  </si>
  <si>
    <t>Atividades Auxiliares</t>
  </si>
  <si>
    <t>Unidade</t>
  </si>
  <si>
    <t>Preço Unitário</t>
  </si>
  <si>
    <t>Atividade Auxiliar</t>
  </si>
  <si>
    <t>Armação em aço CA-50 - fornecimento, preparo e colocação</t>
  </si>
  <si>
    <t>Concreto</t>
  </si>
  <si>
    <t>Fôrma metálica em chapa 1/8” reforçada com nervuras de 40 mm x 1/8” dispostas em grelhas de 40 x 60 cm - utilização de</t>
  </si>
  <si>
    <t>Custo Total das Atividades =&gt;</t>
  </si>
  <si>
    <t xml:space="preserve"> 2.6.3 </t>
  </si>
  <si>
    <t xml:space="preserve"> 2006408 </t>
  </si>
  <si>
    <t>C</t>
  </si>
  <si>
    <t>M1472</t>
  </si>
  <si>
    <t>Tubo de PVC rosqueável para água fria - D = 75 mm (3”)</t>
  </si>
  <si>
    <t>Custo Total do Material =&gt;</t>
  </si>
  <si>
    <t>E</t>
  </si>
  <si>
    <t>Tempos Fixos</t>
  </si>
  <si>
    <t>Tempo Fixo</t>
  </si>
  <si>
    <t>Carga, manobra e descarga de materiais diversos em caminhão carroceria de 15 t - carga e descarga manuais</t>
  </si>
  <si>
    <t>Custo Total dos Tempos Fixos =&gt;</t>
  </si>
  <si>
    <t>F</t>
  </si>
  <si>
    <t>Momento de Transporte</t>
  </si>
  <si>
    <t>Distância Média de Transporte (DMT)</t>
  </si>
  <si>
    <t>LN</t>
  </si>
  <si>
    <t>RP</t>
  </si>
  <si>
    <t>P</t>
  </si>
  <si>
    <t>Tubo de PVC rosqueável para água fria - D = 75 mm (3”) - Caminhão carroceria com capacidade de 15 t - 188 kW</t>
  </si>
  <si>
    <t>5914449
0,000
R$  0,64</t>
  </si>
  <si>
    <t>5914464
0,000
R$  0,52</t>
  </si>
  <si>
    <t>5914479
0,000
R$  0,41</t>
  </si>
  <si>
    <t>Custo total dos Momentos de Transportes =&gt;</t>
  </si>
  <si>
    <t xml:space="preserve"> 2.7.1 </t>
  </si>
  <si>
    <t xml:space="preserve"> 5213405 </t>
  </si>
  <si>
    <t>Pintura de setas e zebrados com tinta acrílica - espessura de 0,6 mm</t>
  </si>
  <si>
    <t>Caminhão demarcador de faixas com sistema de pintura a frio - 28 kW/115 kW</t>
  </si>
  <si>
    <t>Microesferas refletivas de vidro tipo I-B</t>
  </si>
  <si>
    <t>Microesferas refletivas de vidro tipo II-A</t>
  </si>
  <si>
    <t>Tinta à base de resina acrílica emulsionada em água para pré-marcação viária</t>
  </si>
  <si>
    <t>Tinta à base de resina acrílica estirenada para demarcação viária</t>
  </si>
  <si>
    <t>Microesferas refletivas de vidro tipo I-B - Caminhão carroceria com capacidade de 15 t - 188 kW</t>
  </si>
  <si>
    <t>Microesferas refletivas de vidro tipo II-A - Caminhão carroceria com capacidade de 15 t - 188 kW</t>
  </si>
  <si>
    <t>Solvente para tinta à base de resina acrílica - Caminhão carroceria com capacidade de 15 t - 188 kW</t>
  </si>
  <si>
    <t>Tinta à base de resina acrílica estirenada para demarcação viária - Caminhão carroceria com capacidade de 15 t - 188 kW</t>
  </si>
  <si>
    <t xml:space="preserve"> 2.7.2 </t>
  </si>
  <si>
    <t xml:space="preserve"> 4 S 06 202 11 </t>
  </si>
  <si>
    <t>Confecção placa sinalização tot.refletiva</t>
  </si>
  <si>
    <t>Sinalização Rodoviária</t>
  </si>
  <si>
    <t xml:space="preserve">Máquina para Pintura : Shulz : CSL 10/100 L -  compres. de ar p/ pintura c/ filtro </t>
  </si>
  <si>
    <t xml:space="preserve">Máquina de Bancada : Franho :  -  C-6A universal de corte p/ chapa </t>
  </si>
  <si>
    <t xml:space="preserve">Máquina de Bancada : Harlo : VF-8 -  prensa excêntrica </t>
  </si>
  <si>
    <t xml:space="preserve">Máquina de Bancada : Cor Dob Ind. e Com. de Máquinas : GHP 2.5X2030mm -  guilhotina </t>
  </si>
  <si>
    <t xml:space="preserve">Encarregado de turma </t>
  </si>
  <si>
    <t xml:space="preserve">Montador </t>
  </si>
  <si>
    <t xml:space="preserve">Pintor </t>
  </si>
  <si>
    <t xml:space="preserve">Serralheiro </t>
  </si>
  <si>
    <t xml:space="preserve">Ajudante </t>
  </si>
  <si>
    <t>Adc.M.O. - Ferramentas (20,51%) =&gt;</t>
  </si>
  <si>
    <t xml:space="preserve">Chapa de aço n. 16 (tratada) </t>
  </si>
  <si>
    <t xml:space="preserve">Tinta esmalte sintético semi-fosco </t>
  </si>
  <si>
    <t xml:space="preserve">Película refletiva lentes inclusas </t>
  </si>
  <si>
    <t xml:space="preserve"> 3.1 </t>
  </si>
  <si>
    <t xml:space="preserve"> CPU - 01U </t>
  </si>
  <si>
    <t>DESMOBILIZAÇÃO DE PESSOAL E EQUIPAMENTOS</t>
  </si>
  <si>
    <t>Composições Auxiliares</t>
  </si>
  <si>
    <t xml:space="preserve"> 095312 </t>
  </si>
  <si>
    <t xml:space="preserve">CURSO DE CAPACITAÇÃO PARA AJUDANTE DE    PEDREIRO (ENCARGOS COMPLEMENTARES) -    HORISTA                                                                                 </t>
  </si>
  <si>
    <t xml:space="preserve"> H </t>
  </si>
  <si>
    <t xml:space="preserve"> 6127 </t>
  </si>
  <si>
    <t>AJUDANTE DE PEDREIRO</t>
  </si>
  <si>
    <t xml:space="preserve"> 095314 </t>
  </si>
  <si>
    <t xml:space="preserve">CURSO DE CAPACITAÇÃO PARA ARMADOR    (ENCARGOS COMPLEMENTARES) - HORISTA                   </t>
  </si>
  <si>
    <t xml:space="preserve"> 378 </t>
  </si>
  <si>
    <t>ARMADOR</t>
  </si>
  <si>
    <t xml:space="preserve"> 095316 </t>
  </si>
  <si>
    <t xml:space="preserve">CURSO DE CAPACITAÇÃO PARA AUXILIAR DE    ELETRICISTA (ENCARGOS COMPLEMENTARES) -    HORISTA                                                                                 </t>
  </si>
  <si>
    <t xml:space="preserve"> 247 </t>
  </si>
  <si>
    <t>AJUDANTE DE ELETRICISTA</t>
  </si>
  <si>
    <t xml:space="preserve"> 095317 </t>
  </si>
  <si>
    <t xml:space="preserve">CURSO DE CAPACITAÇÃO PARA AUXILIAR DE    ENCANADOR OU BOMBEIRO HIDRÁULICO (ENCARGOS    COMPLEMENTARES) - HORISTA                                         </t>
  </si>
  <si>
    <t xml:space="preserve"> 246 </t>
  </si>
  <si>
    <t>AUXILIAR DE ENCANADOR OU BOMBEIRO HIDRAULICO</t>
  </si>
  <si>
    <t xml:space="preserve"> 095329 </t>
  </si>
  <si>
    <t xml:space="preserve">CURSO DE CAPACITAÇÃO PARA CARPINTEIRO    (ENCARGOS COMPLEMENTARES) - HORISTA                   </t>
  </si>
  <si>
    <t xml:space="preserve"> 1214 </t>
  </si>
  <si>
    <t>CARPINTEIRO</t>
  </si>
  <si>
    <t xml:space="preserve"> 095332 </t>
  </si>
  <si>
    <t xml:space="preserve">CURSO DE CAPACITAÇÃO PARA ELETRICISTA    (ENCARGOS COMPLEMENTARES) - HORISTA                   </t>
  </si>
  <si>
    <t xml:space="preserve"> 2436 </t>
  </si>
  <si>
    <t>ELETRICISTA</t>
  </si>
  <si>
    <t xml:space="preserve"> 095335 </t>
  </si>
  <si>
    <t xml:space="preserve">CURSO DE CAPACITAÇÃO PARA ENCANADOR OU    BOMBEIRO HIDRÁULICO (ENCARGOS    COMPLEMENTARES) - HORISTA                                         </t>
  </si>
  <si>
    <t xml:space="preserve"> 2696 </t>
  </si>
  <si>
    <t>ENCANADOR OU BOMBEIRO HIDRAULICO</t>
  </si>
  <si>
    <t xml:space="preserve"> 095389 </t>
  </si>
  <si>
    <t xml:space="preserve">CURSO DE CAPACITAÇÃO PARA OPERADOR DE    BETONEIRA/MISTURADOR (ENCARGOS    COMPLEMENTARES) - HORISTA                                         </t>
  </si>
  <si>
    <t xml:space="preserve"> 37666 </t>
  </si>
  <si>
    <t>OPERADOR DE BETONEIRA /MISTURADOR</t>
  </si>
  <si>
    <t xml:space="preserve"> 095371 </t>
  </si>
  <si>
    <t xml:space="preserve">CURSO DE CAPACITAÇÃO PARA PEDREIRO    (ENCARGOS COMPLEMENTARES) - HORISTA                   </t>
  </si>
  <si>
    <t xml:space="preserve"> 4750 </t>
  </si>
  <si>
    <t>PEDREIRO</t>
  </si>
  <si>
    <t xml:space="preserve"> 095378 </t>
  </si>
  <si>
    <t xml:space="preserve">CURSO DE CAPACITAÇÃO PARA SERVENTE    (ENCARGOS COMPLEMENTARES) - HORISTA                   </t>
  </si>
  <si>
    <t xml:space="preserve"> 6111 </t>
  </si>
  <si>
    <t>SERVENTE</t>
  </si>
  <si>
    <t xml:space="preserve"> 5914333 </t>
  </si>
  <si>
    <t>Carga, manobra e descarga de materiais diversos em caminhão carroceria de 15 t - carga e descarga com caminhãoguindauto de 20 t.m</t>
  </si>
  <si>
    <t>Caminhão carroceria com capacidade de 15 t - 188 kW</t>
  </si>
  <si>
    <t>E9686</t>
  </si>
  <si>
    <t>Caminhão carroceria com guindauto com capacidade de 20 t.m - 136 kW</t>
  </si>
  <si>
    <t xml:space="preserve"> 37370 </t>
  </si>
  <si>
    <t>ALIMENTACAO - HORISTA (ENCARGOS COMPLEMENTARES) (COLETADO CAIXA)</t>
  </si>
  <si>
    <t>Outros</t>
  </si>
  <si>
    <t xml:space="preserve"> 37373 </t>
  </si>
  <si>
    <t>SEGURO - HORISTA (ENCARGOS COMPLEMENTARES) (COLETADO CAIXA)</t>
  </si>
  <si>
    <t>Taxas</t>
  </si>
  <si>
    <t xml:space="preserve"> 43465 </t>
  </si>
  <si>
    <t>FERRAMENTAS - FAMILIA PEDREIRO - HORISTA (ENCARGOS COMPLEMENTARES - COLETADO CAIXA)</t>
  </si>
  <si>
    <t xml:space="preserve"> 37371 </t>
  </si>
  <si>
    <t>TRANSPORTE - HORISTA (ENCARGOS COMPLEMENTARES) (COLETADO CAIXA)</t>
  </si>
  <si>
    <t>Serviços</t>
  </si>
  <si>
    <t xml:space="preserve"> 37372 </t>
  </si>
  <si>
    <t>EXAMES - HORISTA (ENCARGOS COMPLEMENTARES) (COLETADO CAIXA)</t>
  </si>
  <si>
    <t xml:space="preserve"> 43489 </t>
  </si>
  <si>
    <t>EPI - FAMILIA PEDREIRO - HORISTA (ENCARGOS COMPLEMENTARES - COLETADO CAIXA)</t>
  </si>
  <si>
    <t xml:space="preserve"> 280007 </t>
  </si>
  <si>
    <t>AUXILIAR DE ELETRICISTA COM ENCARGOS COMPLEMENTARES</t>
  </si>
  <si>
    <t xml:space="preserve"> 43460 </t>
  </si>
  <si>
    <t>FERRAMENTAS - FAMILIA ELETRICISTA - HORISTA (ENCARGOS COMPLEMENTARES - COLETADO CAIXA)</t>
  </si>
  <si>
    <t xml:space="preserve"> 43484 </t>
  </si>
  <si>
    <t>EPI - FAMILIA ELETRICISTA - HORISTA (ENCARGOS COMPLEMENTARES - COLETADO CAIXA)</t>
  </si>
  <si>
    <t xml:space="preserve"> 280008 </t>
  </si>
  <si>
    <t>AUXILIAR DE ENCANADOR OU BOMBEIRO HIDRÁULICO COM ENCARGOS COMPLEMENTARES</t>
  </si>
  <si>
    <t xml:space="preserve"> 43461 </t>
  </si>
  <si>
    <t>FERRAMENTAS - FAMILIA ENCANADOR - HORISTA (ENCARGOS COMPLEMENTARES - COLETADO CAIXA)</t>
  </si>
  <si>
    <t xml:space="preserve"> 43485 </t>
  </si>
  <si>
    <t>EPI - FAMILIA ENCANADOR - HORISTA (ENCARGOS COMPLEMENTARES - COLETADO CAIXA)</t>
  </si>
  <si>
    <t xml:space="preserve"> 95322 </t>
  </si>
  <si>
    <t>CURSO DE CAPACITAÇÃO PARA AUXILIAR DE TOPÓGRAFO (ENCARGOS COMPLEMENTARES) - HORISTA</t>
  </si>
  <si>
    <t xml:space="preserve"> 00000244 </t>
  </si>
  <si>
    <t>AUXILIAR DE TOPOGRAFO</t>
  </si>
  <si>
    <t xml:space="preserve"> 00037372 </t>
  </si>
  <si>
    <t>EXAMES - HORISTA (COLETADO CAIXA - ENCARGOS COMPLEMENTARES)</t>
  </si>
  <si>
    <t xml:space="preserve"> 00037373 </t>
  </si>
  <si>
    <t>SEGURO - HORISTA (COLETADO CAIXA - ENCARGOS COMPLEMENTARES)</t>
  </si>
  <si>
    <t xml:space="preserve"> 00043469 </t>
  </si>
  <si>
    <t>FERRAMENTAS - FAMILIA TOPOGRAFO - HORISTA (ENCARGOS COMPLEMENTARES - COLETADO CAIXA)</t>
  </si>
  <si>
    <t xml:space="preserve"> 00043493 </t>
  </si>
  <si>
    <t>EPI - FAMILIA TOPOGRAFO - HORISTA (ENCARGOS COMPLEMENTARES - COLETADO CAIXA)</t>
  </si>
  <si>
    <t xml:space="preserve"> 060045 </t>
  </si>
  <si>
    <t>Alvenaria tijolo de barro a singelo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</si>
  <si>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</si>
  <si>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</si>
  <si>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</si>
  <si>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</si>
  <si>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110248 </t>
  </si>
  <si>
    <t>Argamassa de cimento e areia no traço 1:3</t>
  </si>
  <si>
    <t xml:space="preserve"> D00349 </t>
  </si>
  <si>
    <t>Aditivo plastificante</t>
  </si>
  <si>
    <t>L</t>
  </si>
  <si>
    <t xml:space="preserve"> 0407819 </t>
  </si>
  <si>
    <t>P9801</t>
  </si>
  <si>
    <t>P9805</t>
  </si>
  <si>
    <t>M0004</t>
  </si>
  <si>
    <t>Aço CA 50</t>
  </si>
  <si>
    <t>M0075</t>
  </si>
  <si>
    <t>Arame liso recozido em aço-carbono - D = 1,24 mm (18 BWG)</t>
  </si>
  <si>
    <t>Aço CA 50 - Caminhão carroceria com capacidade de 15 t - 188 kW</t>
  </si>
  <si>
    <t>Arame liso recozido em aço-carbono - D = 1,24 mm (18 BWG) - Caminhão carroceria com capacidade de 15 t - 188 kW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</si>
  <si>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</si>
  <si>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</si>
  <si>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88826 </t>
  </si>
  <si>
    <t>BETONEIRA CAPACIDADE NOMINAL DE 400 L, CAPACIDADE DE MISTURA 280 L, MOTOR ELÉTRICO TRIFÁSICO POTÊNCIA DE 2 CV, SEM CARREGADOR - DEPRECIAÇÃO. AF_10/2014</t>
  </si>
  <si>
    <t xml:space="preserve"> 88827 </t>
  </si>
  <si>
    <t>BETONEIRA CAPACIDADE NOMINAL DE 400 L, CAPACIDADE DE MISTURA 280 L, MOTOR ELÉTRICO TRIFÁSICO POTÊNCIA DE 2 CV, SEM CARREGADOR - JUROS. AF_10/2014</t>
  </si>
  <si>
    <t xml:space="preserve"> 88830 </t>
  </si>
  <si>
    <t>BETONEIRA CAPACIDADE NOMINAL DE 400 L, CAPACIDADE DE MISTURA 280 L, MOTOR ELÉTRICO TRIFÁSICO POTÊNCIA DE 2 CV, SEM CARREGADOR - CHP DIURNO. AF_10/2014</t>
  </si>
  <si>
    <t xml:space="preserve"> 88828 </t>
  </si>
  <si>
    <t>BETONEIRA CAPACIDADE NOMINAL DE 400 L, CAPACIDADE DE MISTURA 280 L, MOTOR ELÉTRICO TRIFÁSICO POTÊNCIA DE 2 CV, SEM CARREGADOR - MANUTENÇÃO. AF_10/2014</t>
  </si>
  <si>
    <t xml:space="preserve"> 88829 </t>
  </si>
  <si>
    <t>BETONEIRA CAPACIDADE NOMINAL DE 400 L, CAPACIDADE DE MISTURA 280 L, MOTOR ELÉTRICO TRIFÁSICO POTÊNCIA DE 2 CV, SEM CARREGADOR - MATERIAIS NA OPERAÇÃO. AF_10/2014</t>
  </si>
  <si>
    <t xml:space="preserve"> 00010535 </t>
  </si>
  <si>
    <t>BETONEIRA CAPACIDADE NOMINAL 400 L, CAPACIDADE DE MISTURA  280 L, MOTOR ELETRICO TRIFASICO 220/380 V POTENCIA 2 CV, SEM CARREGADOR</t>
  </si>
  <si>
    <t xml:space="preserve"> 00002705 </t>
  </si>
  <si>
    <t>ENERGIA ELETRICA ATE 2000 KWH INDUSTRIAL, SEM DEMANDA</t>
  </si>
  <si>
    <t>KW/H</t>
  </si>
  <si>
    <t xml:space="preserve"> 89226 </t>
  </si>
  <si>
    <t>BETONEIRA CAPACIDADE NOMINAL DE 600 L, CAPACIDADE DE MISTURA 360 L, MOTOR ELÉTRICO TRIFÁSICO POTÊNCIA DE 4 CV, SEM CARREGADOR - CHI DIURNO. AF_11/2014</t>
  </si>
  <si>
    <t xml:space="preserve"> 89221 </t>
  </si>
  <si>
    <t>BETONEIRA CAPACIDADE NOMINAL DE 600 L, CAPACIDADE DE MISTURA 360 L, MOTOR ELÉTRICO TRIFÁSICO POTÊNCIA DE 4 CV, SEM CARREGADOR - DEPRECIAÇÃO. AF_11/2014</t>
  </si>
  <si>
    <t xml:space="preserve"> 89222 </t>
  </si>
  <si>
    <t>BETONEIRA CAPACIDADE NOMINAL DE 600 L, CAPACIDADE DE MISTURA 360 L, MOTOR ELÉTRICO TRIFÁSICO POTÊNCIA DE 4 CV, SEM CARREGADOR - JUROS. AF_11/2014</t>
  </si>
  <si>
    <t xml:space="preserve"> 89225 </t>
  </si>
  <si>
    <t>BETONEIRA CAPACIDADE NOMINAL DE 600 L, CAPACIDADE DE MISTURA 360 L, MOTOR ELÉTRICO TRIFÁSICO POTÊNCIA DE 4 CV, SEM CARREGADOR - CHP DIURNO. AF_11/2014</t>
  </si>
  <si>
    <t xml:space="preserve"> 89223 </t>
  </si>
  <si>
    <t>BETONEIRA CAPACIDADE NOMINAL DE 600 L, CAPACIDADE DE MISTURA 360 L, MOTOR ELÉTRICO TRIFÁSICO POTÊNCIA DE 4 CV, SEM CARREGADOR - MANUTENÇÃO. AF_11/2014</t>
  </si>
  <si>
    <t xml:space="preserve"> 89224 </t>
  </si>
  <si>
    <t>BETONEIRA CAPACIDADE NOMINAL DE 600 L, CAPACIDADE DE MISTURA 360 L, MOTOR ELÉTRICO TRIFÁSICO POTÊNCIA DE 4 CV, SEM CARREGADOR - MATERIAIS NA OPERAÇÃO. AF_11/2014</t>
  </si>
  <si>
    <t xml:space="preserve"> 00036397 </t>
  </si>
  <si>
    <t>BETONEIRA, CAPACIDADE NOMINAL 600 L, CAPACIDADE DE MISTURA  360L, MOTOR ELETRICO TRIFASICO 220/380V, POTENCIA 4CV, EXCLUSO CARREGADOR</t>
  </si>
  <si>
    <t xml:space="preserve"> 280016 </t>
  </si>
  <si>
    <t>ENCANADOR OU BOMBEIRO HIDRÁULICO COM ENCARGOS COMPLEMENTARES</t>
  </si>
  <si>
    <t xml:space="preserve"> D00222 </t>
  </si>
  <si>
    <t>Solução limpadora</t>
  </si>
  <si>
    <t xml:space="preserve"> H00023 </t>
  </si>
  <si>
    <t>Bolsa plastica  (vaso sanitario)</t>
  </si>
  <si>
    <t xml:space="preserve"> H00021 </t>
  </si>
  <si>
    <t>Bacia sanitaria de louca</t>
  </si>
  <si>
    <t xml:space="preserve"> H00022 </t>
  </si>
  <si>
    <t>Assento plastico</t>
  </si>
  <si>
    <t xml:space="preserve"> D00223 </t>
  </si>
  <si>
    <t>Adesivo p/ PVC - 75g</t>
  </si>
  <si>
    <t>TB</t>
  </si>
  <si>
    <t xml:space="preserve"> H00025 </t>
  </si>
  <si>
    <t>Tubo de ligacao em PVC c/ canopla (LS)</t>
  </si>
  <si>
    <t xml:space="preserve"> H00024 </t>
  </si>
  <si>
    <t>Anel de borracha de 1"</t>
  </si>
  <si>
    <t xml:space="preserve"> H00042 </t>
  </si>
  <si>
    <t>Parafuso niquelado para loucas sanitarias</t>
  </si>
  <si>
    <t xml:space="preserve"> 88281 </t>
  </si>
  <si>
    <t>MOTORISTA DE BASCULANTE COM ENCARGOS COMPLEMENTARES</t>
  </si>
  <si>
    <t xml:space="preserve"> 91380 </t>
  </si>
  <si>
    <t>CAMINHÃO BASCULANTE 10 M3, TRUCADO CABINE SIMPLES, PESO BRUTO TOTAL 23.000 KG, CARGA ÚTIL MÁXIMA 15.935 KG, DISTÂNCIA ENTRE EIXOS 4,80 M, POTÊNCIA 230 CV INCLUSIVE CAÇAMBA METÁLICA - DEPRECIAÇÃO. AF_06/2014</t>
  </si>
  <si>
    <t xml:space="preserve"> 91381 </t>
  </si>
  <si>
    <t>CAMINHÃO BASCULANTE 10 M3, TRUCADO CABINE SIMPLES, PESO BRUTO TOTAL 23.000 KG, CARGA ÚTIL MÁXIMA 15.935 KG, DISTÂNCIA ENTRE EIXOS 4,80 M, POTÊNCIA 230 CV INCLUSIVE CAÇAMBA METÁLICA - JUROS. AF_06/2014</t>
  </si>
  <si>
    <t xml:space="preserve"> 91382 </t>
  </si>
  <si>
    <t>CAMINHÃO BASCULANTE 10 M3, TRUCADO CABINE SIMPLES, PESO BRUTO TOTAL 23.000 KG, CARGA ÚTIL MÁXIMA 15.935 KG, DISTÂNCIA ENTRE EIXOS 4,80 M, POTÊNCIA 230 CV INCLUSIVE CAÇAMBA METÁLICA - IMPOSTOS E SEGUROS. AF_06/2014</t>
  </si>
  <si>
    <t xml:space="preserve"> 91383 </t>
  </si>
  <si>
    <t>CAMINHÃO BASCULANTE 10 M3, TRUCADO CABINE SIMPLES, PESO BRUTO TOTAL 23.000 KG, CARGA ÚTIL MÁXIMA 15.935 KG, DISTÂNCIA ENTRE EIXOS 4,80 M, POTÊNCIA 230 CV INCLUSIVE CAÇAMBA METÁLICA - MANUTENÇÃO. AF_06/2014</t>
  </si>
  <si>
    <t xml:space="preserve"> 91384 </t>
  </si>
  <si>
    <t>CAMINHÃO BASCULANTE 10 M3, TRUCADO CABINE SIMPLES, PESO BRUTO TOTAL 23.000 KG, CARGA ÚTIL MÁXIMA 15.935 KG, DISTÂNCIA ENTRE EIXOS 4,80 M, POTÊNCIA 230 CV INCLUSIVE CAÇAMBA METÁLICA - MATERIAIS NA OPERAÇÃO. AF_06/2014</t>
  </si>
  <si>
    <t xml:space="preserve"> 00037734 </t>
  </si>
  <si>
    <t>CACAMBA METALICA BASCULANTE COM CAPACIDADE DE 10 M3 (INCLUI MONTAGEM, NAO INCLUI CAMINHAO)</t>
  </si>
  <si>
    <t xml:space="preserve"> 00037747 </t>
  </si>
  <si>
    <t>CAMINHAO TRUCADO, PESO BRUTO TOTAL 23000 KG, CARGA UTIL MAXIMA 15935 KG, DISTANCIA ENTRE EIXOS 4,80 M, POTENCIA 230 CV (INCLUI CABINE E CHASSI, NAO INCLUI CARROCERIA)</t>
  </si>
  <si>
    <t xml:space="preserve"> 00004221 </t>
  </si>
  <si>
    <t>OLEO DIESEL COMBUSTIVEL COMUM</t>
  </si>
  <si>
    <t xml:space="preserve"> 43483 </t>
  </si>
  <si>
    <t>EPI - FAMILIA CARPINTEIRO DE FORMAS - HORISTA (ENCARGOS COMPLEMENTARES - COLETADO CAIXA)</t>
  </si>
  <si>
    <t xml:space="preserve"> 43459 </t>
  </si>
  <si>
    <t>FERRAMENTAS - FAMILIA CARPINTEIRO DE FORMAS - HORISTA (ENCARGOS COMPLEMENTARES - COLETADO CAIXA)</t>
  </si>
  <si>
    <t xml:space="preserve"> 95330 </t>
  </si>
  <si>
    <t>CURSO DE CAPACITAÇÃO PARA CARPINTEIRO DE FÔRMAS (ENCARGOS COMPLEMENTARES) - HORISTA</t>
  </si>
  <si>
    <t xml:space="preserve"> 00001213 </t>
  </si>
  <si>
    <t>CARPINTEIRO DE FORMAS</t>
  </si>
  <si>
    <t xml:space="preserve"> 00037370 </t>
  </si>
  <si>
    <t>ALIMENTACAO - HORISTA (COLETADO CAIXA - ENCARGOS COMPLEMENTARES)</t>
  </si>
  <si>
    <t xml:space="preserve"> 00037371 </t>
  </si>
  <si>
    <t>TRANSPORTE - HORISTA (COLETADO CAIXA - ENCARGOS COMPLEMENTARES)</t>
  </si>
  <si>
    <t xml:space="preserve"> 00043459 </t>
  </si>
  <si>
    <t xml:space="preserve"> 00043483 </t>
  </si>
  <si>
    <t xml:space="preserve"> 88377 </t>
  </si>
  <si>
    <t>OPERADOR DE BETONEIRA ESTACIONÁRIA/MISTURADOR COM ENCARGOS COMPLEMENTARES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</si>
  <si>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</si>
  <si>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</si>
  <si>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</si>
  <si>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</si>
  <si>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</si>
  <si>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</si>
  <si>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95332 </t>
  </si>
  <si>
    <t>CURSO DE CAPACITAÇÃO PARA ELETRICISTA (ENCARGOS COMPLEMENTARES) - HORISTA</t>
  </si>
  <si>
    <t xml:space="preserve"> 00002436 </t>
  </si>
  <si>
    <t xml:space="preserve"> 95346 </t>
  </si>
  <si>
    <t>CURSO DE CAPACITAÇÃO PARA MOTORISTA DE BASCULANTE (ENCARGOS COMPLEMENTARES) - HORISTA</t>
  </si>
  <si>
    <t xml:space="preserve"> 00020020 </t>
  </si>
  <si>
    <t>MOTORISTA DE CAMINHAO-BASCULANTE</t>
  </si>
  <si>
    <t xml:space="preserve"> 95352 </t>
  </si>
  <si>
    <t>CURSO DE CAPACITAÇÃO PARA NIVELADOR (ENCARGOS COMPLEMENTARES) - HORISTA</t>
  </si>
  <si>
    <t xml:space="preserve"> 00007595 </t>
  </si>
  <si>
    <t>NIVELADOR</t>
  </si>
  <si>
    <t xml:space="preserve"> 95389 </t>
  </si>
  <si>
    <t>CURSO DE CAPACITAÇÃO PARA OPERADOR DE BETONEIRA ESTACIONÁRIA/MISTURADOR (ENCARGOS COMPLEMENTARES) - HORISTA</t>
  </si>
  <si>
    <t xml:space="preserve"> 00037666 </t>
  </si>
  <si>
    <t>OPERADOR DE BETONEIRA ESTACIONARIA / MISTURADOR</t>
  </si>
  <si>
    <t xml:space="preserve"> 95371 </t>
  </si>
  <si>
    <t>CURSO DE CAPACITAÇÃO PARA PEDREIRO (ENCARGOS COMPLEMENTARES) - HORISTA</t>
  </si>
  <si>
    <t xml:space="preserve"> 00004750 </t>
  </si>
  <si>
    <t xml:space="preserve"> 95378 </t>
  </si>
  <si>
    <t>CURSO DE CAPACITAÇÃO PARA SERVENTE (ENCARGOS COMPLEMENTARES) - HORISTA</t>
  </si>
  <si>
    <t xml:space="preserve"> 00006111 </t>
  </si>
  <si>
    <t>SERVENTE DE OBRAS</t>
  </si>
  <si>
    <t xml:space="preserve"> H00055 </t>
  </si>
  <si>
    <t>Fita de vedacao</t>
  </si>
  <si>
    <t xml:space="preserve"> H00044 </t>
  </si>
  <si>
    <t>Caixa de descarga plastica externa</t>
  </si>
  <si>
    <t xml:space="preserve"> H00045 </t>
  </si>
  <si>
    <t>Tubo de descarga em PVC - 40mm</t>
  </si>
  <si>
    <t xml:space="preserve"> H00046 </t>
  </si>
  <si>
    <t>Ligacao flexivel (engate) plastico</t>
  </si>
  <si>
    <t xml:space="preserve"> 040257 </t>
  </si>
  <si>
    <t>Lastro de concreto magro c/ seixo</t>
  </si>
  <si>
    <t xml:space="preserve"> 110143 </t>
  </si>
  <si>
    <t>Chapisco de cimento e areia no traço 1:3</t>
  </si>
  <si>
    <t xml:space="preserve"> 130113 </t>
  </si>
  <si>
    <t>Cimentado liso e=2cm traço 1:3</t>
  </si>
  <si>
    <t xml:space="preserve"> 050681 </t>
  </si>
  <si>
    <t>Concreto armado Fck=15 MPA c/forma mad. branca (incl. lançamento e adensamento)</t>
  </si>
  <si>
    <t xml:space="preserve"> 110763 </t>
  </si>
  <si>
    <t>Reboco com argamassa 1:6:Adit. Plast.</t>
  </si>
  <si>
    <t xml:space="preserve"> H00008 </t>
  </si>
  <si>
    <t xml:space="preserve"> 5914655 </t>
  </si>
  <si>
    <t xml:space="preserve"> H00043 </t>
  </si>
  <si>
    <t xml:space="preserve"> 1110000 </t>
  </si>
  <si>
    <t>M3504</t>
  </si>
  <si>
    <t xml:space="preserve"> 050258 </t>
  </si>
  <si>
    <t>Concreto c/ seixo Fck= 15 MPA (incl. lançamento e adensamento)</t>
  </si>
  <si>
    <t xml:space="preserve"> 1400973 </t>
  </si>
  <si>
    <t>Corte de chapas de aço com espessura de 3 mm com maçarico oxiacetileno</t>
  </si>
  <si>
    <t>E9662</t>
  </si>
  <si>
    <t>Equipamento para solda e corte com oxiacetileno</t>
  </si>
  <si>
    <t>P9825</t>
  </si>
  <si>
    <t>Soldador</t>
  </si>
  <si>
    <t>M1796</t>
  </si>
  <si>
    <t>Gás acetileno</t>
  </si>
  <si>
    <t>M1795</t>
  </si>
  <si>
    <t>Gás oxigênio</t>
  </si>
  <si>
    <t xml:space="preserve"> 1419543 </t>
  </si>
  <si>
    <t>Corte de perfil metálico com máquina policorte com espessura de até 1/8”</t>
  </si>
  <si>
    <t>E9521</t>
  </si>
  <si>
    <t>Grupo gerador - 2,5/3 kVA</t>
  </si>
  <si>
    <t>E9717</t>
  </si>
  <si>
    <t>Máquina policorte - 2,20 kW</t>
  </si>
  <si>
    <t>P9823</t>
  </si>
  <si>
    <t>M0076</t>
  </si>
  <si>
    <t>Disco de corte abrasivo para policorte - D = 300 mm</t>
  </si>
  <si>
    <t xml:space="preserve"> 00043460 </t>
  </si>
  <si>
    <t xml:space="preserve"> 00043484 </t>
  </si>
  <si>
    <t xml:space="preserve"> 280014 </t>
  </si>
  <si>
    <t xml:space="preserve"> 020174 </t>
  </si>
  <si>
    <t>Retirada de entulho - manualmente (incluindo caixa coletora)</t>
  </si>
  <si>
    <t xml:space="preserve"> H00061 </t>
  </si>
  <si>
    <t>Fossa septica cap= 10 pessoas</t>
  </si>
  <si>
    <t xml:space="preserve"> 3107967 </t>
  </si>
  <si>
    <t>M1376</t>
  </si>
  <si>
    <t>Chapa fina em aço ASTM A36</t>
  </si>
  <si>
    <t>M3949</t>
  </si>
  <si>
    <t>Desmoldante para fôrmas metálicas</t>
  </si>
  <si>
    <t>M3947</t>
  </si>
  <si>
    <t>Tubo em aço - E = 3,00 mm e seção de 40 x 40 mm</t>
  </si>
  <si>
    <t>Solda elétrica de perfis metálicos e chapas de aço com eletrodo E60XX</t>
  </si>
  <si>
    <t>Chapa fina em aço ASTM A36 - Caminhão carroceria com capacidade de 15 t - 188 kW</t>
  </si>
  <si>
    <t>Desmoldante para fôrmas metálicas - Caminhão carroceria com capacidade de 15 t - 188 kW</t>
  </si>
  <si>
    <t>Tubo em aço - E = 3,00 mm e seção de 40 x 40 mm - Caminhão carroceria com capacidade de 15 t - 188 kW</t>
  </si>
  <si>
    <t xml:space="preserve"> 93411 </t>
  </si>
  <si>
    <t>GERADOR PORTÁTIL MONOFÁSICO, POTÊNCIA 5500 VA, MOTOR A GASOLINA, POTÊNCIA DO MOTOR 13 CV - DEPRECIAÇÃO. AF_03/2016</t>
  </si>
  <si>
    <t xml:space="preserve"> 93412 </t>
  </si>
  <si>
    <t>GERADOR PORTÁTIL MONOFÁSICO, POTÊNCIA 5500 VA, MOTOR A GASOLINA, POTÊNCIA DO MOTOR 13 CV - JUROS. AF_03/2016</t>
  </si>
  <si>
    <t xml:space="preserve"> 93413 </t>
  </si>
  <si>
    <t>GERADOR PORTÁTIL MONOFÁSICO, POTÊNCIA 5500 VA, MOTOR A GASOLINA, POTÊNCIA DO MOTOR 13 CV - MANUTENÇÃO. AF_03/2016</t>
  </si>
  <si>
    <t xml:space="preserve"> 93414 </t>
  </si>
  <si>
    <t>GERADOR PORTÁTIL MONOFÁSICO, POTÊNCIA 5500 VA, MOTOR A GASOLINA, POTÊNCIA DO MOTOR 13 CV - MATERIAIS NA OPERAÇÃO. AF_03/2016</t>
  </si>
  <si>
    <t xml:space="preserve"> 00036498 </t>
  </si>
  <si>
    <t>GERADOR PORTATIL MONOFASICO, POTENCIA 5500 VA, MOTOR A GASOLINA, POTENCIA DO MOTOR 13 CV</t>
  </si>
  <si>
    <t xml:space="preserve"> 00004222 </t>
  </si>
  <si>
    <t>GASOLINA COMUM</t>
  </si>
  <si>
    <t xml:space="preserve"> 00036500 </t>
  </si>
  <si>
    <t>GRUPO GERADOR REBOCAVEL, POTENCIA *66* KVA, MOTOR A DIESEL</t>
  </si>
  <si>
    <t xml:space="preserve"> H00032 </t>
  </si>
  <si>
    <t>Sifao metalico de 1 1/2 "</t>
  </si>
  <si>
    <t xml:space="preserve"> H00052 </t>
  </si>
  <si>
    <t>Lavatorio de louca s/coluna branco (medio)</t>
  </si>
  <si>
    <t xml:space="preserve"> H00028 </t>
  </si>
  <si>
    <t>Valv. p/ lavat./bide d = 1" - cromada</t>
  </si>
  <si>
    <t xml:space="preserve"> H00056 </t>
  </si>
  <si>
    <t>Torneira metalica p/ lavatorio de 1/2"</t>
  </si>
  <si>
    <t xml:space="preserve"> 5692 </t>
  </si>
  <si>
    <t>MOTOBOMBA CENTRÍFUGA, MOTOR A GASOLINA, POTÊNCIA 5,42 HP, BOCAIS 1 1/2" X 1", DIÂMETRO ROTOR 143 MM HM/Q = 6 MCA / 16,8 M3/H A 38 MCA / 6,6 M3/H - MANUTENÇÃO. AF_06/2014</t>
  </si>
  <si>
    <t xml:space="preserve"> 5693 </t>
  </si>
  <si>
    <t>MOTOBOMBA CENTRÍFUGA, MOTOR A GASOLINA, POTÊNCIA 5,42 HP, BOCAIS 1 1/2" X 1", DIÂMETRO ROTOR 143 MM HM/Q = 6 MCA / 16,8 M3/H A 38 MCA / 6,6 M3/H - MATERIAIS NA OPERAÇÃO. AF_06/2014</t>
  </si>
  <si>
    <t xml:space="preserve"> 88853 </t>
  </si>
  <si>
    <t>MOTOBOMBA CENTRÍFUGA, MOTOR A GASOLINA, POTÊNCIA 5,42 HP, BOCAIS 1 1/2" X 1", DIÂMETRO ROTOR 143 MM HM/Q = 6 MCA / 16,8 M3/H A 38 MCA / 6,6 M3/H - DEPRECIAÇÃO. AF_06/2014</t>
  </si>
  <si>
    <t xml:space="preserve"> 88854 </t>
  </si>
  <si>
    <t>MOTOBOMBA CENTRÍFUGA, MOTOR A GASOLINA, POTÊNCIA 5,42 HP, BOCAIS 1 1/2" X 1", DIÂMETRO ROTOR 143 MM HM/Q = 6 MCA / 16,8 M3/H A 38 MCA / 6,6 M3/H - JUROS. AF_06/2014</t>
  </si>
  <si>
    <t xml:space="preserve"> 00036502 </t>
  </si>
  <si>
    <t>MOTOBOMBA CENTRIFUGA, MOTOR A GASOLINA, POTENCIA 5,42 HP, BOCAIS 1 1/2" X 1", DIAMETRO ROTOR 143 MM HM/Q = 6 MCA / 16,8 M3/H A 38 MCA / 6,6 M3/H</t>
  </si>
  <si>
    <t xml:space="preserve"> 00043464 </t>
  </si>
  <si>
    <t>FERRAMENTAS - FAMILIA OPERADOR ESCAVADEIRA - HORISTA (ENCARGOS COMPLEMENTARES - COLETADO CAIXA)</t>
  </si>
  <si>
    <t xml:space="preserve"> 00043488 </t>
  </si>
  <si>
    <t>EPI - FAMILIA OPERADOR ESCAVADEIRA - HORISTA (ENCARGOS COMPLEMENTARES - COLETADO CAIXA)</t>
  </si>
  <si>
    <t xml:space="preserve"> 43464 </t>
  </si>
  <si>
    <t xml:space="preserve"> 43488 </t>
  </si>
  <si>
    <t xml:space="preserve"> 00043465 </t>
  </si>
  <si>
    <t xml:space="preserve"> 00043489 </t>
  </si>
  <si>
    <t xml:space="preserve"> H00079 </t>
  </si>
  <si>
    <t>Te em PVC 3/4" x 3/4" (LH)</t>
  </si>
  <si>
    <t xml:space="preserve"> H00082 </t>
  </si>
  <si>
    <t>Adaptador curto em PVC 3/4" (LH)</t>
  </si>
  <si>
    <t xml:space="preserve"> H00080 </t>
  </si>
  <si>
    <t>Cotovelo em PVC 3/4" x 3/4" (LH)</t>
  </si>
  <si>
    <t xml:space="preserve"> H00078 </t>
  </si>
  <si>
    <t>Tubo em PVC 3/4" (LH)</t>
  </si>
  <si>
    <t xml:space="preserve"> H00075 </t>
  </si>
  <si>
    <t>Adaptador curto em PVC 1 1/2"  (LH)</t>
  </si>
  <si>
    <t xml:space="preserve"> H00074 </t>
  </si>
  <si>
    <t>Tubo em PVC 1 1/2" (LH)</t>
  </si>
  <si>
    <t xml:space="preserve"> E00012 </t>
  </si>
  <si>
    <t>Eletroduto PVC Rígido de 1/2"</t>
  </si>
  <si>
    <t xml:space="preserve"> E00019 </t>
  </si>
  <si>
    <t>Caixa de derivação 4"x2"- Plástica</t>
  </si>
  <si>
    <t xml:space="preserve"> E00008 </t>
  </si>
  <si>
    <t>Cabo de cobre 2,5mm2  -750V</t>
  </si>
  <si>
    <t xml:space="preserve"> E00033 </t>
  </si>
  <si>
    <t>Bucha de 1/2"</t>
  </si>
  <si>
    <t xml:space="preserve"> E00034 </t>
  </si>
  <si>
    <t>Arruela de 1/2"</t>
  </si>
  <si>
    <t xml:space="preserve"> H00009 </t>
  </si>
  <si>
    <t>Registro de gaveta s/ canopla - 1/2"</t>
  </si>
  <si>
    <t xml:space="preserve"> D00453 </t>
  </si>
  <si>
    <t>Caixa Coletora</t>
  </si>
  <si>
    <t xml:space="preserve"> 00043467 </t>
  </si>
  <si>
    <t>FERRAMENTAS - FAMILIA SERVENTE - HORISTA (ENCARGOS COMPLEMENTARES - COLETADO CAIXA)</t>
  </si>
  <si>
    <t xml:space="preserve"> 00043491 </t>
  </si>
  <si>
    <t>EPI - FAMILIA SERVENTE - HORISTA (ENCARGOS COMPLEMENTARES - COLETADO CAIXA)</t>
  </si>
  <si>
    <t xml:space="preserve"> 43491 </t>
  </si>
  <si>
    <t xml:space="preserve"> 43467 </t>
  </si>
  <si>
    <t xml:space="preserve"> 2408057 </t>
  </si>
  <si>
    <t>E9763</t>
  </si>
  <si>
    <t>Grupo gerador - 36/40 kVA</t>
  </si>
  <si>
    <t>E9547</t>
  </si>
  <si>
    <t>Máquina de solda elétrica transformadora 250 A - 9,20 kW</t>
  </si>
  <si>
    <t>M1397</t>
  </si>
  <si>
    <t>Eletrodo revestido E60XX</t>
  </si>
  <si>
    <t>Eletrodo revestido E60XX - Caminhão carroceria com capacidade de 15 t - 188 kW</t>
  </si>
  <si>
    <t xml:space="preserve"> H00062 </t>
  </si>
  <si>
    <t>Sumidouro cap=10 pessoas</t>
  </si>
  <si>
    <t xml:space="preserve"> 5914449 </t>
  </si>
  <si>
    <t>Transporte com caminhão carroceria de 15 t - rodovia em leito natural</t>
  </si>
  <si>
    <t xml:space="preserve"> 5914464 </t>
  </si>
  <si>
    <t>Transporte com caminhão carroceria de 15 t - rodovia em revestimento primário</t>
  </si>
  <si>
    <t xml:space="preserve"> 5914479 </t>
  </si>
  <si>
    <t>Transporte com caminhão carroceria de 15 t - rodovia pavimentada</t>
  </si>
  <si>
    <t xml:space="preserve"> H00002 </t>
  </si>
  <si>
    <t>Tubo em PVC - 75mm (LS)</t>
  </si>
  <si>
    <t xml:space="preserve"> H00001 </t>
  </si>
  <si>
    <t>CONSTRUÇÃO DE 04 PONTES EM CONCRETO EM GARRAFÃO DO NORTE, SERVIÇOS REMANESCENTES</t>
  </si>
  <si>
    <t>CARLOS GOMES (10,00 x 8,60 x 3,00m)</t>
  </si>
  <si>
    <t>Forma c/ madeira branca</t>
  </si>
  <si>
    <t>Escoramento formas ate h = 3,30m, com madeira de 3a qualidade, nao
aparelhada, aproveitamento tabuas 3x e prumos 4x. - Laje do Tabuleiro</t>
  </si>
  <si>
    <t>Junta de dilatação em perfil extrudado de borracha vulcanizada de 50 x 80
mm -</t>
  </si>
  <si>
    <t>Guarda Corpo de Ponte em concreto armado 10x10cm c/ 3 travessas e
peitoril</t>
  </si>
  <si>
    <t>Execução de barreira de concreto tipo new jersey</t>
  </si>
  <si>
    <t>Dreno de PVC D=75 mm</t>
  </si>
  <si>
    <t xml:space="preserve">Junta de dilatação em perfil extrudado de borracha vulcanizada de 50 x 80 mm </t>
  </si>
  <si>
    <t>Guarda Corpo de Ponte em concreto armado 10x10cm c/ 3 travessas e peitoril</t>
  </si>
  <si>
    <t>Pintura de setas e zebrados - tinta base acrílica - espessura de 0,6 mm</t>
  </si>
  <si>
    <t>FERNANDO GUILHON (10,00 x 6,00 x 3,00m)</t>
  </si>
  <si>
    <t>SERVIÇOS INICIAIS</t>
  </si>
  <si>
    <t>Grupo gerador rebocável, potência 66 kva, motor a diesel - chp diurno.
af_03/2016</t>
  </si>
  <si>
    <t>Estaca pré-moldada seção 30 x 30 cm - fornecimento e cravação</t>
  </si>
  <si>
    <t>Arrasamento mecanico de estaca de concreto armado, diametros de até 40</t>
  </si>
  <si>
    <t>Lastro de concreto magro, aplicado em blocos de coroamento ou sapatas. -
Bloco</t>
  </si>
  <si>
    <t>Forma c/ madeira branca - Laje do Tabuleiro</t>
  </si>
  <si>
    <t>Armação p/ concreto - Bloco das alas</t>
  </si>
  <si>
    <t>3.3.1</t>
  </si>
  <si>
    <t>3.3.2</t>
  </si>
  <si>
    <t>3.3.3</t>
  </si>
  <si>
    <t>Forma c/ madeira branca - Blocos do tabuleiro</t>
  </si>
  <si>
    <t>3.3.4</t>
  </si>
  <si>
    <t>3.3.5</t>
  </si>
  <si>
    <t>Armação p/ concreto - Blocos do tabuleiro</t>
  </si>
  <si>
    <t>3.3.6</t>
  </si>
  <si>
    <t>3.4.1</t>
  </si>
  <si>
    <t>Alas e Cortinas e Alas com acesso</t>
  </si>
  <si>
    <t>3.4.1.1</t>
  </si>
  <si>
    <t>Forma c/ madeira branca  - Alas e Cortinas</t>
  </si>
  <si>
    <t>3.4.1.2</t>
  </si>
  <si>
    <t>3.4.1.3</t>
  </si>
  <si>
    <t>Armação p/ concreto - Alas e Cortinas</t>
  </si>
  <si>
    <t>3.4.2</t>
  </si>
  <si>
    <t>3.4.2.1</t>
  </si>
  <si>
    <t>Forma c/ madeira branca - Lajes de transição</t>
  </si>
  <si>
    <t>3.4.2.2</t>
  </si>
  <si>
    <t>3.4.2.3</t>
  </si>
  <si>
    <t>Armação p/ concreto - Lajes de transição</t>
  </si>
  <si>
    <t>3.5.1</t>
  </si>
  <si>
    <t>3.5.1.1</t>
  </si>
  <si>
    <t>Forma c/ madeira branca - Transversinas</t>
  </si>
  <si>
    <t>3.5.1.2</t>
  </si>
  <si>
    <t>3.5.1.3</t>
  </si>
  <si>
    <t>Armação p/ concreto - Transversinas</t>
  </si>
  <si>
    <t>3.5.2</t>
  </si>
  <si>
    <t>3.5.2.1</t>
  </si>
  <si>
    <t>Forma c/ madeira branca - Vigas</t>
  </si>
  <si>
    <t>3.5.2.2</t>
  </si>
  <si>
    <t>3.5.2.3</t>
  </si>
  <si>
    <t>Armação p/ concreto - Vigas</t>
  </si>
  <si>
    <t>3.5.3</t>
  </si>
  <si>
    <t>3.5.3.1</t>
  </si>
  <si>
    <t>3.5.3.2</t>
  </si>
  <si>
    <t>3.5.3.3</t>
  </si>
  <si>
    <t>3.5.3.4</t>
  </si>
  <si>
    <t>Armação p/ concreto - Laje do Tabuleiro</t>
  </si>
  <si>
    <t>3.6.1</t>
  </si>
  <si>
    <t>3.6.2</t>
  </si>
  <si>
    <t>3.6.3</t>
  </si>
  <si>
    <t>3.6.4</t>
  </si>
  <si>
    <t>3.7.1</t>
  </si>
  <si>
    <t>3.7.2</t>
  </si>
  <si>
    <t>LUIS EDUARDO MAGALHÃES (10,00 x 6,00 x 3,00m)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</si>
  <si>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</si>
  <si>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</si>
  <si>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</si>
  <si>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</si>
  <si>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</si>
  <si>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</si>
  <si>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</si>
  <si>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</si>
  <si>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</si>
  <si>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</si>
  <si>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</si>
  <si>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Arrasamento mecanico de estaca de concreto armado, diametros de até 40
cm</t>
  </si>
  <si>
    <t>4.2.6</t>
  </si>
  <si>
    <t>4.2.7</t>
  </si>
  <si>
    <t>4.2.8</t>
  </si>
  <si>
    <t>Forma c/ madeira branca - Bloco das alas</t>
  </si>
  <si>
    <t>4.2.9</t>
  </si>
  <si>
    <t>4.3.1</t>
  </si>
  <si>
    <t>4.3.2</t>
  </si>
  <si>
    <t>4.3.3</t>
  </si>
  <si>
    <t>4.3.4</t>
  </si>
  <si>
    <t>4.3.5</t>
  </si>
  <si>
    <t>4.3.6</t>
  </si>
  <si>
    <t>4.4.1</t>
  </si>
  <si>
    <t>4.4.1.1</t>
  </si>
  <si>
    <t>4.4.1.2</t>
  </si>
  <si>
    <t>4.4.1.3</t>
  </si>
  <si>
    <t>4.4.2</t>
  </si>
  <si>
    <t>Lajes de transição</t>
  </si>
  <si>
    <t>4.4.2.1</t>
  </si>
  <si>
    <t>4.4.2.2</t>
  </si>
  <si>
    <t>4.4.2.3</t>
  </si>
  <si>
    <t>4.5.1</t>
  </si>
  <si>
    <t>4.5.1.1</t>
  </si>
  <si>
    <t>4.5.1.2</t>
  </si>
  <si>
    <t>4.5.1.3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</si>
  <si>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</si>
  <si>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</si>
  <si>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</si>
  <si>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</si>
  <si>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</si>
  <si>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</si>
  <si>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</si>
  <si>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</si>
  <si>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</si>
  <si>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4.6.1</t>
  </si>
  <si>
    <t>4.6.2</t>
  </si>
  <si>
    <t>4.6.3</t>
  </si>
  <si>
    <t>4.6.4</t>
  </si>
  <si>
    <t>4.7.1</t>
  </si>
  <si>
    <t>4.7.2</t>
  </si>
  <si>
    <t>4.2.10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</si>
  <si>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</si>
  <si>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</si>
  <si>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</si>
  <si>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</si>
  <si>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</si>
  <si>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</si>
  <si>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</si>
  <si>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</si>
  <si>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</si>
  <si>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</si>
  <si>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</si>
  <si>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</si>
  <si>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</si>
  <si>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</si>
  <si>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</si>
  <si>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</si>
  <si>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</si>
  <si>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</si>
  <si>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5.3.4</t>
  </si>
  <si>
    <t>5.3.5</t>
  </si>
  <si>
    <t>5.3.6</t>
  </si>
  <si>
    <t>5.4.1</t>
  </si>
  <si>
    <t>5.4.1.1</t>
  </si>
  <si>
    <t>5.4.1.2</t>
  </si>
  <si>
    <t>5.4.1.3</t>
  </si>
  <si>
    <t>5.4.2</t>
  </si>
  <si>
    <t>5.4.2.1</t>
  </si>
  <si>
    <t>5.4.2.2</t>
  </si>
  <si>
    <t>5.4.2.3</t>
  </si>
  <si>
    <t>5.5.1</t>
  </si>
  <si>
    <t>5.5.1.1</t>
  </si>
  <si>
    <t>5.5.1.2</t>
  </si>
  <si>
    <t>5.5.1.3</t>
  </si>
  <si>
    <t>5.5.2</t>
  </si>
  <si>
    <t>5.5.2.1</t>
  </si>
  <si>
    <t>5.5.2.2</t>
  </si>
  <si>
    <t>5.5.2.3</t>
  </si>
  <si>
    <t>5.5.3</t>
  </si>
  <si>
    <t>5.5.3.1</t>
  </si>
  <si>
    <t>5.5.3.2</t>
  </si>
  <si>
    <t>5.5.3.3</t>
  </si>
  <si>
    <t>5.5.3.4</t>
  </si>
  <si>
    <t>5.6.1</t>
  </si>
  <si>
    <t>5.6.2</t>
  </si>
  <si>
    <t>5.6.3</t>
  </si>
  <si>
    <t>5.6.4</t>
  </si>
  <si>
    <t>5.7.1</t>
  </si>
  <si>
    <t>5.7.2</t>
  </si>
  <si>
    <t>5.2.10</t>
  </si>
  <si>
    <t>13</t>
  </si>
  <si>
    <t>13.1</t>
  </si>
  <si>
    <t>13.1.1</t>
  </si>
  <si>
    <t>RUAS CARLOS GOMES (10,00 x 8,60 x 3,00m), FERNANDO GUILHON (10,00 x 6,00 x 3,00m), LUIS EDUARDO MAGALHÃES (10,00 x 6,00 x 3,00m) E GETÚLIO VARGAS (20,00 x 6,00 x 4,00m) Município de Garrafão do Norte/Pará</t>
  </si>
  <si>
    <t>DIAS</t>
  </si>
  <si>
    <t>VALOR / 15 DIAS</t>
  </si>
  <si>
    <t>3</t>
  </si>
  <si>
    <t>3.1</t>
  </si>
  <si>
    <t>3.2</t>
  </si>
  <si>
    <t>3.3</t>
  </si>
  <si>
    <t>3.4</t>
  </si>
  <si>
    <t>3.5</t>
  </si>
  <si>
    <t>3.6</t>
  </si>
  <si>
    <t>3.7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</si>
  <si>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</si>
  <si>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</si>
  <si>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</si>
  <si>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</si>
  <si>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</si>
  <si>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</si>
  <si>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</si>
  <si>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</si>
  <si>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</si>
  <si>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</si>
  <si>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</si>
  <si>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</si>
  <si>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</si>
  <si>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</si>
  <si>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</si>
  <si>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</si>
  <si>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 xml:space="preserve"> 2.1.2 </t>
  </si>
  <si>
    <t>Observação</t>
  </si>
  <si>
    <t xml:space="preserve">Especificação de serviço: DNER-340. </t>
  </si>
  <si>
    <t xml:space="preserve"> 4.1 </t>
  </si>
  <si>
    <t xml:space="preserve"> 103696 </t>
  </si>
  <si>
    <t>PAVI - PAVIMENTAÇÃO</t>
  </si>
  <si>
    <t xml:space="preserve"> 102197 </t>
  </si>
  <si>
    <t>PINTURA FUNDO NIVELADOR ALQUÍDICO BRANCO EM MADEIRA. AF_01/2021</t>
  </si>
  <si>
    <t>PINT - PINTURAS</t>
  </si>
  <si>
    <t xml:space="preserve"> 102218 </t>
  </si>
  <si>
    <t>PINTURA TINTA DE ACABAMENTO (PIGMENTADA) ESMALTE SINTÉTICO FOSCO EM MADEIRA, 2 DEMÃOS. AF_01/2021</t>
  </si>
  <si>
    <t xml:space="preserve"> 102486 </t>
  </si>
  <si>
    <t>CONCRETO FCK = 15MPA, TRAÇO 1:3,4:3,4 (EM MASSA SECA DE CIMENTO/ AREIA MÉDIA/ SEIXO ROLADO) - PREPARO MANUAL. AF_05/2021</t>
  </si>
  <si>
    <t xml:space="preserve"> 4.2 </t>
  </si>
  <si>
    <t xml:space="preserve"> COMP. 20 </t>
  </si>
  <si>
    <t xml:space="preserve"> OEA 15 </t>
  </si>
  <si>
    <t xml:space="preserve"> 4.3 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</si>
  <si>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</si>
  <si>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</si>
  <si>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</si>
  <si>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</si>
  <si>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</si>
  <si>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 xml:space="preserve"> 4.9 </t>
  </si>
  <si>
    <t xml:space="preserve"> 4.10 </t>
  </si>
  <si>
    <t xml:space="preserve"> 4.11 </t>
  </si>
  <si>
    <t xml:space="preserve"> 4.12 </t>
  </si>
  <si>
    <t xml:space="preserve"> 00004734 </t>
  </si>
  <si>
    <t>SEIXO ROLADO PARA APLICACAO EM CONCRETO (POSTO PEDREIRA/FORNECEDOR, SEM FRETE)</t>
  </si>
  <si>
    <t xml:space="preserve"> 95372 </t>
  </si>
  <si>
    <t>CURSO DE CAPACITAÇÃO PARA PINTOR (ENCARGOS COMPLEMENTARES) - HORISTA</t>
  </si>
  <si>
    <t xml:space="preserve"> 00004783 </t>
  </si>
  <si>
    <t>PINTOR</t>
  </si>
  <si>
    <t xml:space="preserve"> 88310 </t>
  </si>
  <si>
    <t>PINTOR COM ENCARGOS COMPLEMENTARES</t>
  </si>
  <si>
    <t xml:space="preserve"> 00043466 </t>
  </si>
  <si>
    <t>FERRAMENTAS - FAMILIA PINTOR - HORISTA (ENCARGOS COMPLEMENTARES - COLETADO CAIXA)</t>
  </si>
  <si>
    <t xml:space="preserve"> 00043490 </t>
  </si>
  <si>
    <t>EPI - FAMILIA PINTOR - HORISTA (ENCARGOS COMPLEMENTARES - COLETADO CAIXA)</t>
  </si>
  <si>
    <t xml:space="preserve"> 00003767 </t>
  </si>
  <si>
    <t>LIXA EM FOLHA PARA PAREDE OU MADEIRA, NUMERO 120 (COR VERMELHA)</t>
  </si>
  <si>
    <t xml:space="preserve"> 00005318 </t>
  </si>
  <si>
    <t>DILUENTE AGUARRAS</t>
  </si>
  <si>
    <t xml:space="preserve"> 00006086 </t>
  </si>
  <si>
    <t>!EM PROCESSO DE DESATIVACAO! FUNDO SINTETICO NIVELADOR BRANCO FOSCO PARA MADEIRA</t>
  </si>
  <si>
    <t>GL</t>
  </si>
  <si>
    <t xml:space="preserve"> 00007288 </t>
  </si>
  <si>
    <t>TINTA ESMALTE SINTETICO PREMIUM FOSCO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</si>
</sst>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#,##0.00"/>
    <numFmt numFmtId="166" formatCode="##,##0.00##"/>
    <numFmt numFmtId="167" formatCode="#,##0.0000"/>
    <numFmt numFmtId="168" formatCode="&quot;R$&quot;\ #,##0.00"/>
    <numFmt numFmtId="169" formatCode="0\.0"/>
    <numFmt numFmtId="170" formatCode="#,##0.0000\ ;&quot; (&quot;#,##0.0000\);&quot; - &quot;;@\ "/>
    <numFmt numFmtId="171" formatCode="#,##0.000000\ ;&quot; (&quot;#,##0.000000\);&quot; -&quot;#\ ;@\ "/>
    <numFmt numFmtId="172" formatCode="_(&quot;R$&quot;* #,##0.00_);_(&quot;R$&quot;* \(#,##0.00\);_(&quot;R$&quot;* &quot;-&quot;??_);_(@_)"/>
    <numFmt numFmtId="173" formatCode="[$€]#,##0.00_);[Red]\([$€]#,##0.00\)"/>
    <numFmt numFmtId="174" formatCode="#,##0.00;[Red]#,##0.00"/>
    <numFmt numFmtId="175" formatCode="&quot;R$ &quot;#,##0.00\ ;&quot;(R$ &quot;#,##0.00\)"/>
    <numFmt numFmtId="176" formatCode="#,##0.00\ ;\-#,##0.00\ ;&quot; -&quot;#\ ;@\ "/>
    <numFmt numFmtId="177" formatCode="0.00000"/>
    <numFmt numFmtId="178" formatCode="#,##0.00\ ;&quot; (&quot;#,##0.00\);&quot; -&quot;#\ ;@\ "/>
    <numFmt numFmtId="179" formatCode="#,##0;[Red]#,##0"/>
    <numFmt numFmtId="180" formatCode="0.00;[Red]0.00"/>
    <numFmt numFmtId="181" formatCode="0;[Red]0"/>
    <numFmt numFmtId="182" formatCode="#,##0.000000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11"/>
      <color indexed="9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0"/>
      <name val="Arial Narrow"/>
      <family val="2"/>
    </font>
    <font>
      <b/>
      <sz val="16"/>
      <color indexed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color indexed="10"/>
      <name val="Technic"/>
      <charset val="2"/>
    </font>
    <font>
      <sz val="10"/>
      <name val="Technic"/>
      <charset val="2"/>
    </font>
    <font>
      <b/>
      <sz val="12"/>
      <name val="Technic"/>
      <charset val="2"/>
    </font>
    <font>
      <b/>
      <sz val="10"/>
      <name val="Technic"/>
      <charset val="2"/>
    </font>
    <font>
      <sz val="9"/>
      <name val="Technic"/>
      <charset val="2"/>
    </font>
    <font>
      <sz val="12"/>
      <color indexed="10"/>
      <name val="Technic"/>
      <charset val="2"/>
    </font>
    <font>
      <sz val="12"/>
      <name val="Technic"/>
      <charset val="2"/>
    </font>
    <font>
      <b/>
      <sz val="14"/>
      <name val="Technic"/>
      <charset val="2"/>
    </font>
    <font>
      <sz val="11"/>
      <name val="Technic"/>
      <charset val="2"/>
    </font>
    <font>
      <b/>
      <sz val="16"/>
      <name val="Technic"/>
      <charset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9"/>
      <name val="Technic"/>
      <charset val="2"/>
    </font>
    <font>
      <sz val="10"/>
      <color indexed="8"/>
      <name val="Technic"/>
      <charset val="2"/>
    </font>
    <font>
      <b/>
      <sz val="11"/>
      <color indexed="8"/>
      <name val="Technic"/>
      <charset val="2"/>
    </font>
    <font>
      <b/>
      <sz val="11"/>
      <name val="Technic"/>
      <charset val="2"/>
    </font>
    <font>
      <b/>
      <sz val="10"/>
      <color indexed="8"/>
      <name val="Comic Sans MS"/>
      <family val="2"/>
    </font>
    <font>
      <b/>
      <sz val="10"/>
      <name val="Comic Sans MS"/>
      <family val="4"/>
    </font>
    <font>
      <sz val="6.5"/>
      <color rgb="FF000000"/>
      <name val="Microsoft Sans Serif"/>
      <family val="2"/>
    </font>
    <font>
      <sz val="10"/>
      <color rgb="FF000000"/>
      <name val="Arial"/>
      <family val="1"/>
    </font>
    <font>
      <sz val="8"/>
      <color rgb="FF000000"/>
      <name val="Arial Narrow"/>
      <family val="2"/>
    </font>
    <font>
      <b/>
      <sz val="10"/>
      <color theme="3"/>
      <name val="Arial"/>
      <family val="2"/>
    </font>
    <font>
      <b/>
      <sz val="11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8"/>
      <name val="Calibri"/>
      <family val="2"/>
      <scheme val="minor"/>
    </font>
    <font>
      <sz val="6"/>
      <color rgb="FF000000"/>
      <name val="Arial MT"/>
      <family val="2"/>
    </font>
    <font>
      <b/>
      <sz val="8"/>
      <color rgb="FF00000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rgb="FFDFF0D8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</borders>
  <cellStyleXfs count="71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9" fontId="4" fillId="0" borderId="0">
      <alignment horizontal="center" vertical="top"/>
    </xf>
    <xf numFmtId="170" fontId="4" fillId="0" borderId="0" applyFill="0" applyBorder="0" applyAlignment="0" applyProtection="0"/>
    <xf numFmtId="0" fontId="4" fillId="0" borderId="20">
      <alignment horizontal="center" vertical="top" wrapText="1"/>
    </xf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173" fontId="4" fillId="0" borderId="0"/>
    <xf numFmtId="173" fontId="4" fillId="0" borderId="0"/>
    <xf numFmtId="0" fontId="4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8" borderId="21" applyNumberFormat="0" applyFont="0" applyAlignment="0" applyProtection="0"/>
    <xf numFmtId="0" fontId="4" fillId="0" borderId="0" applyNumberFormat="0" applyBorder="0">
      <alignment horizontal="center" vertical="center"/>
    </xf>
    <xf numFmtId="174" fontId="20" fillId="0" borderId="5" applyFont="0" applyBorder="0" applyAlignment="0">
      <alignment horizontal="right"/>
    </xf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ill="0" applyBorder="0" applyAlignment="0" applyProtection="0"/>
    <xf numFmtId="177" fontId="18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4" fillId="0" borderId="0" applyFont="0" applyFill="0" applyBorder="0" applyAlignment="0" applyProtection="0"/>
    <xf numFmtId="178" fontId="21" fillId="0" borderId="22"/>
    <xf numFmtId="178" fontId="22" fillId="0" borderId="23"/>
    <xf numFmtId="49" fontId="4" fillId="0" borderId="0"/>
    <xf numFmtId="49" fontId="4" fillId="0" borderId="0"/>
    <xf numFmtId="49" fontId="4" fillId="0" borderId="0"/>
    <xf numFmtId="49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5" fillId="0" borderId="24" applyNumberFormat="0" applyFill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0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center"/>
    </xf>
    <xf numFmtId="164" fontId="2" fillId="0" borderId="0" xfId="2" applyFont="1" applyFill="1"/>
    <xf numFmtId="164" fontId="5" fillId="0" borderId="0" xfId="2" applyFont="1" applyFill="1"/>
    <xf numFmtId="0" fontId="2" fillId="2" borderId="0" xfId="1" applyFont="1" applyFill="1"/>
    <xf numFmtId="4" fontId="2" fillId="2" borderId="0" xfId="1" applyNumberFormat="1" applyFont="1" applyFill="1"/>
    <xf numFmtId="164" fontId="2" fillId="2" borderId="0" xfId="2" applyFont="1" applyFill="1"/>
    <xf numFmtId="0" fontId="3" fillId="2" borderId="0" xfId="1" applyFont="1" applyFill="1"/>
    <xf numFmtId="0" fontId="2" fillId="3" borderId="0" xfId="1" applyFont="1" applyFill="1"/>
    <xf numFmtId="4" fontId="2" fillId="3" borderId="0" xfId="1" applyNumberFormat="1" applyFont="1" applyFill="1"/>
    <xf numFmtId="164" fontId="2" fillId="3" borderId="0" xfId="2" applyFont="1" applyFill="1"/>
    <xf numFmtId="165" fontId="6" fillId="3" borderId="0" xfId="1" applyNumberFormat="1" applyFont="1" applyFill="1" applyAlignment="1">
      <alignment horizontal="center" vertical="center" wrapText="1" readingOrder="1"/>
    </xf>
    <xf numFmtId="0" fontId="3" fillId="3" borderId="0" xfId="1" applyFont="1" applyFill="1"/>
    <xf numFmtId="165" fontId="6" fillId="0" borderId="0" xfId="1" applyNumberFormat="1" applyFont="1" applyAlignment="1">
      <alignment horizontal="center" vertical="center" wrapText="1" readingOrder="1"/>
    </xf>
    <xf numFmtId="164" fontId="2" fillId="0" borderId="0" xfId="3" applyFont="1"/>
    <xf numFmtId="165" fontId="6" fillId="0" borderId="1" xfId="1" applyNumberFormat="1" applyFont="1" applyBorder="1" applyAlignment="1">
      <alignment horizontal="center" vertical="center" wrapText="1" readingOrder="1"/>
    </xf>
    <xf numFmtId="166" fontId="6" fillId="0" borderId="1" xfId="1" applyNumberFormat="1" applyFont="1" applyBorder="1" applyAlignment="1">
      <alignment horizontal="center" vertical="center" wrapText="1" readingOrder="1"/>
    </xf>
    <xf numFmtId="164" fontId="5" fillId="0" borderId="0" xfId="3" applyFont="1"/>
    <xf numFmtId="4" fontId="6" fillId="0" borderId="1" xfId="4" applyNumberFormat="1" applyFont="1" applyBorder="1" applyAlignment="1">
      <alignment horizontal="right" vertical="center" wrapText="1" shrinkToFit="1" readingOrder="1"/>
    </xf>
    <xf numFmtId="49" fontId="6" fillId="0" borderId="1" xfId="4" applyNumberFormat="1" applyFont="1" applyBorder="1" applyAlignment="1">
      <alignment horizontal="center" vertical="center" wrapText="1" shrinkToFit="1" readingOrder="1"/>
    </xf>
    <xf numFmtId="49" fontId="6" fillId="0" borderId="1" xfId="4" applyNumberFormat="1" applyFont="1" applyBorder="1" applyAlignment="1">
      <alignment horizontal="left" vertical="center" wrapText="1" shrinkToFit="1" readingOrder="1"/>
    </xf>
    <xf numFmtId="165" fontId="6" fillId="0" borderId="0" xfId="4" applyNumberFormat="1" applyFont="1" applyAlignment="1">
      <alignment horizontal="right" vertical="center" wrapText="1" readingOrder="1"/>
    </xf>
    <xf numFmtId="4" fontId="3" fillId="0" borderId="2" xfId="1" applyNumberFormat="1" applyFont="1" applyBorder="1"/>
    <xf numFmtId="165" fontId="7" fillId="0" borderId="0" xfId="4" applyNumberFormat="1" applyFont="1" applyAlignment="1">
      <alignment horizontal="right" vertical="center" wrapText="1" readingOrder="1"/>
    </xf>
    <xf numFmtId="0" fontId="3" fillId="0" borderId="2" xfId="1" applyFont="1" applyBorder="1"/>
    <xf numFmtId="4" fontId="7" fillId="0" borderId="1" xfId="4" applyNumberFormat="1" applyFont="1" applyBorder="1" applyAlignment="1">
      <alignment horizontal="right" vertical="center" wrapText="1" shrinkToFit="1" readingOrder="1"/>
    </xf>
    <xf numFmtId="0" fontId="6" fillId="0" borderId="1" xfId="4" applyFont="1" applyBorder="1" applyAlignment="1">
      <alignment horizontal="center" vertical="center" wrapText="1" shrinkToFit="1" readingOrder="1"/>
    </xf>
    <xf numFmtId="49" fontId="7" fillId="0" borderId="1" xfId="4" applyNumberFormat="1" applyFont="1" applyBorder="1" applyAlignment="1">
      <alignment horizontal="left" vertical="center" wrapText="1" shrinkToFit="1" readingOrder="1"/>
    </xf>
    <xf numFmtId="2" fontId="3" fillId="0" borderId="2" xfId="1" applyNumberFormat="1" applyFont="1" applyBorder="1"/>
    <xf numFmtId="0" fontId="5" fillId="0" borderId="0" xfId="1" applyFont="1"/>
    <xf numFmtId="166" fontId="7" fillId="0" borderId="1" xfId="1" applyNumberFormat="1" applyFont="1" applyBorder="1" applyAlignment="1">
      <alignment horizontal="center" vertical="center" wrapText="1" readingOrder="1"/>
    </xf>
    <xf numFmtId="4" fontId="8" fillId="0" borderId="2" xfId="1" applyNumberFormat="1" applyFont="1" applyBorder="1"/>
    <xf numFmtId="164" fontId="6" fillId="0" borderId="1" xfId="3" applyFont="1" applyBorder="1" applyAlignment="1">
      <alignment horizontal="center" vertical="center" wrapText="1" readingOrder="1"/>
    </xf>
    <xf numFmtId="167" fontId="2" fillId="0" borderId="0" xfId="1" applyNumberFormat="1" applyFont="1"/>
    <xf numFmtId="44" fontId="6" fillId="0" borderId="1" xfId="1" applyNumberFormat="1" applyFont="1" applyBorder="1"/>
    <xf numFmtId="44" fontId="6" fillId="4" borderId="4" xfId="1" applyNumberFormat="1" applyFont="1" applyFill="1" applyBorder="1"/>
    <xf numFmtId="0" fontId="9" fillId="5" borderId="0" xfId="1" applyFont="1" applyFill="1"/>
    <xf numFmtId="49" fontId="10" fillId="5" borderId="1" xfId="4" applyNumberFormat="1" applyFont="1" applyFill="1" applyBorder="1" applyAlignment="1">
      <alignment vertical="center" wrapText="1" shrinkToFit="1" readingOrder="1"/>
    </xf>
    <xf numFmtId="166" fontId="11" fillId="5" borderId="1" xfId="1" applyNumberFormat="1" applyFont="1" applyFill="1" applyBorder="1" applyAlignment="1">
      <alignment horizontal="center" vertical="center" wrapText="1" readingOrder="1"/>
    </xf>
    <xf numFmtId="165" fontId="11" fillId="5" borderId="0" xfId="4" applyNumberFormat="1" applyFont="1" applyFill="1" applyAlignment="1">
      <alignment horizontal="right" vertical="center" wrapText="1" readingOrder="1"/>
    </xf>
    <xf numFmtId="4" fontId="12" fillId="5" borderId="2" xfId="1" applyNumberFormat="1" applyFont="1" applyFill="1" applyBorder="1"/>
    <xf numFmtId="44" fontId="10" fillId="5" borderId="5" xfId="1" applyNumberFormat="1" applyFont="1" applyFill="1" applyBorder="1" applyAlignment="1">
      <alignment vertical="center" wrapText="1" readingOrder="1"/>
    </xf>
    <xf numFmtId="0" fontId="10" fillId="5" borderId="6" xfId="1" applyFont="1" applyFill="1" applyBorder="1" applyAlignment="1">
      <alignment horizontal="right" vertical="center" wrapText="1" readingOrder="1"/>
    </xf>
    <xf numFmtId="0" fontId="10" fillId="5" borderId="0" xfId="1" applyFont="1" applyFill="1" applyAlignment="1">
      <alignment horizontal="right" vertical="center" wrapText="1" readingOrder="1"/>
    </xf>
    <xf numFmtId="0" fontId="10" fillId="5" borderId="7" xfId="1" applyFont="1" applyFill="1" applyBorder="1" applyAlignment="1">
      <alignment horizontal="right" vertical="center" wrapText="1" readingOrder="1"/>
    </xf>
    <xf numFmtId="44" fontId="13" fillId="5" borderId="5" xfId="1" applyNumberFormat="1" applyFont="1" applyFill="1" applyBorder="1" applyAlignment="1">
      <alignment vertical="center" wrapText="1" readingOrder="1"/>
    </xf>
    <xf numFmtId="9" fontId="13" fillId="5" borderId="6" xfId="1" applyNumberFormat="1" applyFont="1" applyFill="1" applyBorder="1" applyAlignment="1">
      <alignment horizontal="right" vertical="center" wrapText="1" readingOrder="1"/>
    </xf>
    <xf numFmtId="10" fontId="13" fillId="5" borderId="1" xfId="1" applyNumberFormat="1" applyFont="1" applyFill="1" applyBorder="1" applyAlignment="1">
      <alignment vertical="center" wrapText="1" readingOrder="1"/>
    </xf>
    <xf numFmtId="4" fontId="2" fillId="0" borderId="1" xfId="1" applyNumberFormat="1" applyFont="1" applyBorder="1"/>
    <xf numFmtId="0" fontId="7" fillId="6" borderId="6" xfId="1" applyFont="1" applyFill="1" applyBorder="1" applyAlignment="1">
      <alignment horizontal="right" vertical="center" wrapText="1" readingOrder="1"/>
    </xf>
    <xf numFmtId="0" fontId="7" fillId="6" borderId="0" xfId="1" applyFont="1" applyFill="1" applyAlignment="1">
      <alignment horizontal="right" vertical="center" wrapText="1" readingOrder="1"/>
    </xf>
    <xf numFmtId="0" fontId="7" fillId="6" borderId="7" xfId="1" applyFont="1" applyFill="1" applyBorder="1" applyAlignment="1">
      <alignment horizontal="right" vertical="center" wrapText="1" readingOrder="1"/>
    </xf>
    <xf numFmtId="10" fontId="7" fillId="5" borderId="1" xfId="1" applyNumberFormat="1" applyFont="1" applyFill="1" applyBorder="1" applyAlignment="1">
      <alignment vertical="center" wrapText="1" readingOrder="1"/>
    </xf>
    <xf numFmtId="44" fontId="7" fillId="6" borderId="1" xfId="1" applyNumberFormat="1" applyFont="1" applyFill="1" applyBorder="1" applyAlignment="1">
      <alignment vertical="center" wrapText="1" readingOrder="1"/>
    </xf>
    <xf numFmtId="10" fontId="14" fillId="6" borderId="1" xfId="1" applyNumberFormat="1" applyFont="1" applyFill="1" applyBorder="1" applyAlignment="1">
      <alignment horizontal="center" vertical="center" wrapText="1" readingOrder="1"/>
    </xf>
    <xf numFmtId="44" fontId="10" fillId="5" borderId="10" xfId="1" applyNumberFormat="1" applyFont="1" applyFill="1" applyBorder="1" applyAlignment="1">
      <alignment vertical="center" wrapText="1" readingOrder="1"/>
    </xf>
    <xf numFmtId="166" fontId="6" fillId="0" borderId="14" xfId="1" applyNumberFormat="1" applyFont="1" applyBorder="1" applyAlignment="1">
      <alignment horizontal="right" vertical="center" wrapText="1" readingOrder="1"/>
    </xf>
    <xf numFmtId="0" fontId="6" fillId="0" borderId="14" xfId="1" applyFont="1" applyBorder="1" applyAlignment="1">
      <alignment horizontal="center" vertical="center" wrapText="1" readingOrder="1"/>
    </xf>
    <xf numFmtId="49" fontId="6" fillId="0" borderId="14" xfId="1" applyNumberFormat="1" applyFont="1" applyBorder="1" applyAlignment="1">
      <alignment horizontal="left" vertical="center" wrapText="1" readingOrder="1"/>
    </xf>
    <xf numFmtId="49" fontId="6" fillId="0" borderId="14" xfId="1" applyNumberFormat="1" applyFont="1" applyBorder="1" applyAlignment="1">
      <alignment horizontal="center" vertical="center" wrapText="1" readingOrder="1"/>
    </xf>
    <xf numFmtId="4" fontId="7" fillId="0" borderId="14" xfId="1" applyNumberFormat="1" applyFont="1" applyBorder="1" applyAlignment="1">
      <alignment horizontal="right" vertical="center" wrapText="1" readingOrder="1"/>
    </xf>
    <xf numFmtId="166" fontId="7" fillId="0" borderId="14" xfId="1" applyNumberFormat="1" applyFont="1" applyBorder="1" applyAlignment="1">
      <alignment horizontal="center" vertical="center" wrapText="1" readingOrder="1"/>
    </xf>
    <xf numFmtId="0" fontId="7" fillId="0" borderId="14" xfId="1" applyFont="1" applyBorder="1" applyAlignment="1">
      <alignment horizontal="center" vertical="center" wrapText="1" readingOrder="1"/>
    </xf>
    <xf numFmtId="49" fontId="7" fillId="0" borderId="14" xfId="1" applyNumberFormat="1" applyFont="1" applyBorder="1" applyAlignment="1">
      <alignment horizontal="left" vertical="center" wrapText="1" readingOrder="1"/>
    </xf>
    <xf numFmtId="49" fontId="7" fillId="0" borderId="14" xfId="1" applyNumberFormat="1" applyFont="1" applyBorder="1" applyAlignment="1">
      <alignment horizontal="center" vertical="center" wrapText="1" readingOrder="1"/>
    </xf>
    <xf numFmtId="0" fontId="2" fillId="7" borderId="0" xfId="1" applyFont="1" applyFill="1"/>
    <xf numFmtId="4" fontId="6" fillId="7" borderId="1" xfId="4" applyNumberFormat="1" applyFont="1" applyFill="1" applyBorder="1" applyAlignment="1">
      <alignment horizontal="right" vertical="center" wrapText="1" shrinkToFit="1" readingOrder="1"/>
    </xf>
    <xf numFmtId="49" fontId="6" fillId="7" borderId="1" xfId="4" applyNumberFormat="1" applyFont="1" applyFill="1" applyBorder="1" applyAlignment="1">
      <alignment horizontal="center" vertical="center" wrapText="1" shrinkToFit="1" readingOrder="1"/>
    </xf>
    <xf numFmtId="49" fontId="6" fillId="7" borderId="1" xfId="4" applyNumberFormat="1" applyFont="1" applyFill="1" applyBorder="1" applyAlignment="1">
      <alignment horizontal="left" vertical="center" wrapText="1" shrinkToFit="1" readingOrder="1"/>
    </xf>
    <xf numFmtId="4" fontId="2" fillId="7" borderId="0" xfId="1" applyNumberFormat="1" applyFont="1" applyFill="1"/>
    <xf numFmtId="0" fontId="3" fillId="7" borderId="2" xfId="1" applyFont="1" applyFill="1" applyBorder="1"/>
    <xf numFmtId="4" fontId="7" fillId="7" borderId="1" xfId="1" applyNumberFormat="1" applyFont="1" applyFill="1" applyBorder="1" applyAlignment="1">
      <alignment horizontal="right" vertical="center" wrapText="1" readingOrder="1"/>
    </xf>
    <xf numFmtId="166" fontId="7" fillId="7" borderId="1" xfId="1" applyNumberFormat="1" applyFont="1" applyFill="1" applyBorder="1" applyAlignment="1">
      <alignment horizontal="center" vertical="center" wrapText="1" readingOrder="1"/>
    </xf>
    <xf numFmtId="0" fontId="7" fillId="7" borderId="1" xfId="1" applyFont="1" applyFill="1" applyBorder="1" applyAlignment="1">
      <alignment horizontal="center" vertical="center" wrapText="1" readingOrder="1"/>
    </xf>
    <xf numFmtId="49" fontId="7" fillId="7" borderId="1" xfId="1" applyNumberFormat="1" applyFont="1" applyFill="1" applyBorder="1" applyAlignment="1">
      <alignment horizontal="left" vertical="center" wrapText="1" readingOrder="1"/>
    </xf>
    <xf numFmtId="49" fontId="7" fillId="7" borderId="1" xfId="1" applyNumberFormat="1" applyFont="1" applyFill="1" applyBorder="1" applyAlignment="1">
      <alignment horizontal="center" vertical="center" wrapText="1" readingOrder="1"/>
    </xf>
    <xf numFmtId="49" fontId="6" fillId="0" borderId="1" xfId="1" applyNumberFormat="1" applyFont="1" applyBorder="1" applyAlignment="1">
      <alignment horizontal="center" vertical="center" wrapText="1" readingOrder="1"/>
    </xf>
    <xf numFmtId="4" fontId="7" fillId="0" borderId="1" xfId="1" applyNumberFormat="1" applyFont="1" applyBorder="1" applyAlignment="1">
      <alignment horizontal="right" vertical="center" wrapText="1" readingOrder="1"/>
    </xf>
    <xf numFmtId="49" fontId="7" fillId="0" borderId="1" xfId="1" applyNumberFormat="1" applyFont="1" applyBorder="1" applyAlignment="1">
      <alignment horizontal="center" vertical="center" wrapText="1" readingOrder="1"/>
    </xf>
    <xf numFmtId="0" fontId="3" fillId="2" borderId="2" xfId="1" applyFont="1" applyFill="1" applyBorder="1"/>
    <xf numFmtId="49" fontId="7" fillId="0" borderId="1" xfId="4" applyNumberFormat="1" applyFont="1" applyBorder="1" applyAlignment="1">
      <alignment vertical="center" wrapText="1" shrinkToFit="1" readingOrder="1"/>
    </xf>
    <xf numFmtId="0" fontId="3" fillId="0" borderId="0" xfId="1" applyFont="1" applyAlignment="1">
      <alignment horizontal="center"/>
    </xf>
    <xf numFmtId="4" fontId="7" fillId="7" borderId="4" xfId="1" applyNumberFormat="1" applyFont="1" applyFill="1" applyBorder="1" applyAlignment="1">
      <alignment horizontal="center" vertical="center" wrapText="1" readingOrder="1"/>
    </xf>
    <xf numFmtId="0" fontId="7" fillId="7" borderId="4" xfId="1" applyFont="1" applyFill="1" applyBorder="1" applyAlignment="1">
      <alignment horizontal="center" vertical="center" wrapText="1" readingOrder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8" fontId="16" fillId="0" borderId="1" xfId="1" applyNumberFormat="1" applyFont="1" applyBorder="1" applyAlignment="1">
      <alignment horizontal="center" vertical="center"/>
    </xf>
    <xf numFmtId="0" fontId="8" fillId="0" borderId="0" xfId="1" applyFont="1"/>
    <xf numFmtId="168" fontId="16" fillId="0" borderId="4" xfId="1" applyNumberFormat="1" applyFont="1" applyBorder="1" applyAlignment="1">
      <alignment horizontal="center" vertical="center"/>
    </xf>
    <xf numFmtId="0" fontId="27" fillId="0" borderId="0" xfId="16" applyFont="1"/>
    <xf numFmtId="4" fontId="28" fillId="0" borderId="0" xfId="16" applyNumberFormat="1" applyFont="1" applyAlignment="1">
      <alignment vertical="center" wrapText="1"/>
    </xf>
    <xf numFmtId="0" fontId="28" fillId="0" borderId="0" xfId="16" applyFont="1" applyAlignment="1">
      <alignment vertical="center" wrapText="1"/>
    </xf>
    <xf numFmtId="0" fontId="28" fillId="0" borderId="0" xfId="16" applyFont="1" applyAlignment="1">
      <alignment vertical="center"/>
    </xf>
    <xf numFmtId="0" fontId="27" fillId="2" borderId="0" xfId="16" applyFont="1" applyFill="1"/>
    <xf numFmtId="164" fontId="30" fillId="0" borderId="1" xfId="16" applyNumberFormat="1" applyFont="1" applyBorder="1" applyAlignment="1">
      <alignment vertical="center" wrapText="1"/>
    </xf>
    <xf numFmtId="164" fontId="30" fillId="0" borderId="1" xfId="16" applyNumberFormat="1" applyFont="1" applyBorder="1" applyAlignment="1">
      <alignment horizontal="left" vertical="center" wrapText="1"/>
    </xf>
    <xf numFmtId="4" fontId="28" fillId="0" borderId="1" xfId="16" applyNumberFormat="1" applyFont="1" applyBorder="1" applyAlignment="1">
      <alignment horizontal="center" vertical="center" wrapText="1"/>
    </xf>
    <xf numFmtId="164" fontId="28" fillId="0" borderId="1" xfId="16" applyNumberFormat="1" applyFont="1" applyBorder="1" applyAlignment="1">
      <alignment horizontal="left" vertical="center" wrapText="1"/>
    </xf>
    <xf numFmtId="4" fontId="28" fillId="0" borderId="1" xfId="16" applyNumberFormat="1" applyFont="1" applyBorder="1" applyAlignment="1">
      <alignment vertical="center" wrapText="1"/>
    </xf>
    <xf numFmtId="4" fontId="28" fillId="0" borderId="1" xfId="16" applyNumberFormat="1" applyFont="1" applyBorder="1" applyAlignment="1">
      <alignment horizontal="right" vertical="center" wrapText="1"/>
    </xf>
    <xf numFmtId="164" fontId="28" fillId="0" borderId="1" xfId="51" applyFont="1" applyBorder="1" applyAlignment="1">
      <alignment vertical="center" wrapText="1"/>
    </xf>
    <xf numFmtId="0" fontId="28" fillId="0" borderId="1" xfId="16" applyFont="1" applyBorder="1" applyAlignment="1">
      <alignment horizontal="center" vertical="center" wrapText="1"/>
    </xf>
    <xf numFmtId="174" fontId="28" fillId="0" borderId="1" xfId="16" applyNumberFormat="1" applyFont="1" applyBorder="1" applyAlignment="1">
      <alignment horizontal="center" vertical="center"/>
    </xf>
    <xf numFmtId="0" fontId="28" fillId="0" borderId="1" xfId="16" applyFont="1" applyBorder="1"/>
    <xf numFmtId="0" fontId="30" fillId="0" borderId="1" xfId="16" applyFont="1" applyBorder="1" applyAlignment="1">
      <alignment horizontal="left" vertical="center"/>
    </xf>
    <xf numFmtId="179" fontId="30" fillId="0" borderId="1" xfId="16" applyNumberFormat="1" applyFont="1" applyBorder="1" applyAlignment="1">
      <alignment horizontal="center" vertical="center"/>
    </xf>
    <xf numFmtId="4" fontId="30" fillId="7" borderId="26" xfId="16" applyNumberFormat="1" applyFont="1" applyFill="1" applyBorder="1" applyAlignment="1">
      <alignment horizontal="center" vertical="center" wrapText="1"/>
    </xf>
    <xf numFmtId="4" fontId="30" fillId="7" borderId="1" xfId="16" applyNumberFormat="1" applyFont="1" applyFill="1" applyBorder="1" applyAlignment="1">
      <alignment horizontal="center" vertical="center" wrapText="1"/>
    </xf>
    <xf numFmtId="164" fontId="30" fillId="0" borderId="1" xfId="51" applyFont="1" applyBorder="1" applyAlignment="1">
      <alignment vertical="center" wrapText="1"/>
    </xf>
    <xf numFmtId="4" fontId="28" fillId="0" borderId="1" xfId="51" applyNumberFormat="1" applyFont="1" applyFill="1" applyBorder="1" applyAlignment="1">
      <alignment vertical="center" wrapText="1"/>
    </xf>
    <xf numFmtId="180" fontId="28" fillId="0" borderId="1" xfId="16" applyNumberFormat="1" applyFont="1" applyBorder="1" applyAlignment="1">
      <alignment horizontal="center" vertical="center"/>
    </xf>
    <xf numFmtId="181" fontId="30" fillId="0" borderId="1" xfId="16" applyNumberFormat="1" applyFont="1" applyBorder="1" applyAlignment="1">
      <alignment horizontal="center" vertical="center"/>
    </xf>
    <xf numFmtId="0" fontId="32" fillId="4" borderId="0" xfId="16" applyFont="1" applyFill="1"/>
    <xf numFmtId="0" fontId="33" fillId="7" borderId="1" xfId="16" applyFont="1" applyFill="1" applyBorder="1" applyAlignment="1">
      <alignment horizontal="left" vertical="center"/>
    </xf>
    <xf numFmtId="0" fontId="33" fillId="7" borderId="1" xfId="16" applyFont="1" applyFill="1" applyBorder="1" applyAlignment="1">
      <alignment horizontal="center" vertical="center"/>
    </xf>
    <xf numFmtId="0" fontId="33" fillId="7" borderId="1" xfId="16" applyFont="1" applyFill="1" applyBorder="1" applyAlignment="1">
      <alignment vertical="center"/>
    </xf>
    <xf numFmtId="0" fontId="27" fillId="4" borderId="0" xfId="16" applyFont="1" applyFill="1"/>
    <xf numFmtId="0" fontId="30" fillId="2" borderId="1" xfId="16" applyFont="1" applyFill="1" applyBorder="1"/>
    <xf numFmtId="0" fontId="30" fillId="2" borderId="2" xfId="16" applyFont="1" applyFill="1" applyBorder="1"/>
    <xf numFmtId="0" fontId="30" fillId="0" borderId="1" xfId="16" applyFont="1" applyBorder="1"/>
    <xf numFmtId="0" fontId="30" fillId="0" borderId="2" xfId="16" applyFont="1" applyBorder="1"/>
    <xf numFmtId="0" fontId="28" fillId="0" borderId="0" xfId="16" applyFont="1"/>
    <xf numFmtId="0" fontId="28" fillId="7" borderId="0" xfId="16" applyFont="1" applyFill="1"/>
    <xf numFmtId="0" fontId="27" fillId="0" borderId="0" xfId="16" applyFont="1" applyAlignment="1">
      <alignment vertical="center"/>
    </xf>
    <xf numFmtId="0" fontId="28" fillId="2" borderId="0" xfId="16" applyFont="1" applyFill="1"/>
    <xf numFmtId="0" fontId="32" fillId="0" borderId="0" xfId="16" applyFont="1"/>
    <xf numFmtId="0" fontId="33" fillId="0" borderId="1" xfId="16" applyFont="1" applyBorder="1" applyAlignment="1">
      <alignment vertical="center"/>
    </xf>
    <xf numFmtId="0" fontId="35" fillId="0" borderId="0" xfId="1" applyFont="1"/>
    <xf numFmtId="0" fontId="4" fillId="0" borderId="0" xfId="4"/>
    <xf numFmtId="4" fontId="28" fillId="0" borderId="27" xfId="16" applyNumberFormat="1" applyFont="1" applyBorder="1" applyAlignment="1">
      <alignment horizontal="center" vertical="center" wrapText="1"/>
    </xf>
    <xf numFmtId="180" fontId="28" fillId="0" borderId="28" xfId="16" applyNumberFormat="1" applyFont="1" applyBorder="1" applyAlignment="1">
      <alignment horizontal="center" vertical="center"/>
    </xf>
    <xf numFmtId="4" fontId="28" fillId="0" borderId="29" xfId="16" applyNumberFormat="1" applyFont="1" applyBorder="1" applyAlignment="1">
      <alignment horizontal="center" vertical="center" wrapText="1"/>
    </xf>
    <xf numFmtId="180" fontId="28" fillId="0" borderId="30" xfId="16" applyNumberFormat="1" applyFont="1" applyBorder="1" applyAlignment="1">
      <alignment horizontal="center" vertical="center"/>
    </xf>
    <xf numFmtId="4" fontId="28" fillId="0" borderId="31" xfId="16" applyNumberFormat="1" applyFont="1" applyBorder="1" applyAlignment="1">
      <alignment horizontal="center" vertical="center" wrapText="1"/>
    </xf>
    <xf numFmtId="180" fontId="28" fillId="0" borderId="33" xfId="16" applyNumberFormat="1" applyFont="1" applyBorder="1" applyAlignment="1">
      <alignment horizontal="center" vertical="center"/>
    </xf>
    <xf numFmtId="0" fontId="33" fillId="0" borderId="43" xfId="16" applyFont="1" applyBorder="1" applyAlignment="1">
      <alignment vertical="center"/>
    </xf>
    <xf numFmtId="0" fontId="33" fillId="0" borderId="36" xfId="16" applyFont="1" applyBorder="1" applyAlignment="1">
      <alignment vertical="center"/>
    </xf>
    <xf numFmtId="0" fontId="37" fillId="0" borderId="0" xfId="1" applyFont="1" applyAlignment="1">
      <alignment vertical="center"/>
    </xf>
    <xf numFmtId="0" fontId="37" fillId="9" borderId="0" xfId="1" applyFont="1" applyFill="1" applyAlignment="1">
      <alignment vertical="center"/>
    </xf>
    <xf numFmtId="0" fontId="37" fillId="10" borderId="0" xfId="1" applyFont="1" applyFill="1" applyAlignment="1">
      <alignment vertical="center"/>
    </xf>
    <xf numFmtId="0" fontId="38" fillId="11" borderId="0" xfId="1" applyFont="1" applyFill="1" applyAlignment="1">
      <alignment vertical="center"/>
    </xf>
    <xf numFmtId="0" fontId="39" fillId="9" borderId="0" xfId="1" applyFont="1" applyFill="1" applyAlignment="1">
      <alignment vertical="center"/>
    </xf>
    <xf numFmtId="0" fontId="40" fillId="0" borderId="0" xfId="1" applyFont="1" applyAlignment="1">
      <alignment vertical="center"/>
    </xf>
    <xf numFmtId="4" fontId="37" fillId="0" borderId="0" xfId="1" applyNumberFormat="1" applyFont="1" applyAlignment="1">
      <alignment vertical="center"/>
    </xf>
    <xf numFmtId="0" fontId="39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41" fillId="0" borderId="1" xfId="1" applyFont="1" applyBorder="1" applyAlignment="1">
      <alignment vertical="center"/>
    </xf>
    <xf numFmtId="167" fontId="41" fillId="0" borderId="1" xfId="1" applyNumberFormat="1" applyFont="1" applyBorder="1" applyAlignment="1">
      <alignment vertical="center"/>
    </xf>
    <xf numFmtId="0" fontId="42" fillId="0" borderId="1" xfId="1" applyFont="1" applyBorder="1" applyAlignment="1">
      <alignment vertical="center"/>
    </xf>
    <xf numFmtId="4" fontId="42" fillId="0" borderId="1" xfId="1" applyNumberFormat="1" applyFont="1" applyBorder="1" applyAlignment="1">
      <alignment vertical="center"/>
    </xf>
    <xf numFmtId="10" fontId="4" fillId="0" borderId="1" xfId="16" applyNumberFormat="1" applyBorder="1" applyAlignment="1">
      <alignment vertical="center"/>
    </xf>
    <xf numFmtId="10" fontId="4" fillId="0" borderId="2" xfId="16" applyNumberFormat="1" applyBorder="1" applyAlignment="1">
      <alignment vertical="center"/>
    </xf>
    <xf numFmtId="10" fontId="43" fillId="4" borderId="27" xfId="16" applyNumberFormat="1" applyFont="1" applyFill="1" applyBorder="1" applyAlignment="1">
      <alignment vertical="center"/>
    </xf>
    <xf numFmtId="10" fontId="4" fillId="4" borderId="46" xfId="16" applyNumberFormat="1" applyFill="1" applyBorder="1" applyAlignment="1">
      <alignment vertical="center"/>
    </xf>
    <xf numFmtId="10" fontId="4" fillId="7" borderId="27" xfId="16" applyNumberFormat="1" applyFill="1" applyBorder="1" applyAlignment="1">
      <alignment vertical="center"/>
    </xf>
    <xf numFmtId="10" fontId="4" fillId="7" borderId="26" xfId="16" applyNumberFormat="1" applyFill="1" applyBorder="1" applyAlignment="1">
      <alignment vertical="center"/>
    </xf>
    <xf numFmtId="43" fontId="4" fillId="0" borderId="1" xfId="16" applyNumberFormat="1" applyBorder="1" applyAlignment="1">
      <alignment vertical="center"/>
    </xf>
    <xf numFmtId="43" fontId="4" fillId="0" borderId="2" xfId="16" applyNumberFormat="1" applyBorder="1" applyAlignment="1">
      <alignment vertical="center"/>
    </xf>
    <xf numFmtId="43" fontId="43" fillId="4" borderId="29" xfId="16" applyNumberFormat="1" applyFont="1" applyFill="1" applyBorder="1" applyAlignment="1">
      <alignment vertical="center"/>
    </xf>
    <xf numFmtId="43" fontId="4" fillId="4" borderId="2" xfId="16" applyNumberFormat="1" applyFill="1" applyBorder="1" applyAlignment="1">
      <alignment vertical="center"/>
    </xf>
    <xf numFmtId="43" fontId="4" fillId="7" borderId="29" xfId="16" applyNumberFormat="1" applyFill="1" applyBorder="1" applyAlignment="1">
      <alignment vertical="center"/>
    </xf>
    <xf numFmtId="43" fontId="4" fillId="7" borderId="1" xfId="16" applyNumberFormat="1" applyFill="1" applyBorder="1" applyAlignment="1">
      <alignment vertical="center"/>
    </xf>
    <xf numFmtId="10" fontId="39" fillId="0" borderId="1" xfId="30" applyNumberFormat="1" applyFont="1" applyBorder="1" applyAlignment="1">
      <alignment vertical="center"/>
    </xf>
    <xf numFmtId="10" fontId="4" fillId="0" borderId="1" xfId="30" applyNumberFormat="1" applyFont="1" applyBorder="1" applyAlignment="1">
      <alignment vertical="center"/>
    </xf>
    <xf numFmtId="10" fontId="4" fillId="0" borderId="2" xfId="30" applyNumberFormat="1" applyFont="1" applyBorder="1" applyAlignment="1">
      <alignment vertical="center"/>
    </xf>
    <xf numFmtId="10" fontId="4" fillId="4" borderId="29" xfId="30" applyNumberFormat="1" applyFont="1" applyFill="1" applyBorder="1" applyAlignment="1">
      <alignment vertical="center"/>
    </xf>
    <xf numFmtId="10" fontId="4" fillId="4" borderId="2" xfId="30" applyNumberFormat="1" applyFont="1" applyFill="1" applyBorder="1" applyAlignment="1">
      <alignment vertical="center"/>
    </xf>
    <xf numFmtId="10" fontId="4" fillId="7" borderId="29" xfId="30" applyNumberFormat="1" applyFont="1" applyFill="1" applyBorder="1" applyAlignment="1">
      <alignment vertical="center"/>
    </xf>
    <xf numFmtId="10" fontId="4" fillId="7" borderId="1" xfId="30" applyNumberFormat="1" applyFont="1" applyFill="1" applyBorder="1" applyAlignment="1">
      <alignment vertical="center"/>
    </xf>
    <xf numFmtId="0" fontId="4" fillId="0" borderId="1" xfId="16" applyBorder="1" applyAlignment="1">
      <alignment vertical="center"/>
    </xf>
    <xf numFmtId="0" fontId="4" fillId="0" borderId="2" xfId="16" applyBorder="1" applyAlignment="1">
      <alignment vertical="center"/>
    </xf>
    <xf numFmtId="43" fontId="4" fillId="4" borderId="31" xfId="16" applyNumberFormat="1" applyFill="1" applyBorder="1" applyAlignment="1">
      <alignment vertical="center"/>
    </xf>
    <xf numFmtId="43" fontId="4" fillId="4" borderId="47" xfId="16" applyNumberFormat="1" applyFill="1" applyBorder="1" applyAlignment="1">
      <alignment vertical="center"/>
    </xf>
    <xf numFmtId="44" fontId="44" fillId="7" borderId="1" xfId="1" applyNumberFormat="1" applyFont="1" applyFill="1" applyBorder="1" applyAlignment="1">
      <alignment vertical="center" wrapText="1"/>
    </xf>
    <xf numFmtId="164" fontId="41" fillId="0" borderId="1" xfId="69" applyFont="1" applyBorder="1" applyAlignment="1">
      <alignment vertical="center"/>
    </xf>
    <xf numFmtId="164" fontId="19" fillId="0" borderId="1" xfId="69" applyFont="1" applyBorder="1" applyAlignment="1">
      <alignment vertical="center"/>
    </xf>
    <xf numFmtId="164" fontId="19" fillId="0" borderId="2" xfId="69" applyFont="1" applyBorder="1" applyAlignment="1">
      <alignment vertical="center"/>
    </xf>
    <xf numFmtId="164" fontId="4" fillId="0" borderId="29" xfId="69" applyFont="1" applyFill="1" applyBorder="1" applyAlignment="1">
      <alignment vertical="center"/>
    </xf>
    <xf numFmtId="164" fontId="4" fillId="0" borderId="2" xfId="69" applyFont="1" applyFill="1" applyBorder="1" applyAlignment="1">
      <alignment vertical="center"/>
    </xf>
    <xf numFmtId="9" fontId="19" fillId="0" borderId="14" xfId="29" applyFont="1" applyFill="1" applyBorder="1" applyAlignment="1">
      <alignment vertical="center"/>
    </xf>
    <xf numFmtId="165" fontId="42" fillId="0" borderId="1" xfId="16" applyNumberFormat="1" applyFont="1" applyBorder="1" applyAlignment="1">
      <alignment horizontal="right" vertical="center" wrapText="1"/>
    </xf>
    <xf numFmtId="165" fontId="45" fillId="0" borderId="1" xfId="16" applyNumberFormat="1" applyFont="1" applyBorder="1" applyAlignment="1">
      <alignment horizontal="right" vertical="center" wrapText="1"/>
    </xf>
    <xf numFmtId="165" fontId="45" fillId="0" borderId="2" xfId="16" applyNumberFormat="1" applyFont="1" applyBorder="1" applyAlignment="1">
      <alignment horizontal="right" vertical="center" wrapText="1"/>
    </xf>
    <xf numFmtId="165" fontId="45" fillId="0" borderId="29" xfId="16" applyNumberFormat="1" applyFont="1" applyBorder="1" applyAlignment="1">
      <alignment horizontal="right" vertical="center" wrapText="1"/>
    </xf>
    <xf numFmtId="165" fontId="43" fillId="0" borderId="1" xfId="16" applyNumberFormat="1" applyFont="1" applyBorder="1" applyAlignment="1">
      <alignment horizontal="right" vertical="center" wrapText="1"/>
    </xf>
    <xf numFmtId="9" fontId="19" fillId="0" borderId="1" xfId="29" applyFont="1" applyFill="1" applyBorder="1" applyAlignment="1">
      <alignment vertical="center"/>
    </xf>
    <xf numFmtId="10" fontId="41" fillId="0" borderId="1" xfId="31" applyNumberFormat="1" applyFont="1" applyBorder="1" applyAlignment="1">
      <alignment vertical="center"/>
    </xf>
    <xf numFmtId="10" fontId="19" fillId="0" borderId="1" xfId="31" applyNumberFormat="1" applyFont="1" applyBorder="1" applyAlignment="1">
      <alignment vertical="center"/>
    </xf>
    <xf numFmtId="10" fontId="19" fillId="0" borderId="2" xfId="31" applyNumberFormat="1" applyFont="1" applyBorder="1" applyAlignment="1">
      <alignment vertical="center"/>
    </xf>
    <xf numFmtId="10" fontId="4" fillId="0" borderId="29" xfId="31" applyNumberFormat="1" applyFont="1" applyFill="1" applyBorder="1" applyAlignment="1">
      <alignment vertical="center"/>
    </xf>
    <xf numFmtId="10" fontId="4" fillId="0" borderId="2" xfId="31" applyNumberFormat="1" applyFont="1" applyFill="1" applyBorder="1" applyAlignment="1">
      <alignment vertical="center"/>
    </xf>
    <xf numFmtId="10" fontId="4" fillId="0" borderId="1" xfId="31" applyNumberFormat="1" applyFont="1" applyFill="1" applyBorder="1" applyAlignment="1">
      <alignment vertical="center"/>
    </xf>
    <xf numFmtId="10" fontId="19" fillId="0" borderId="1" xfId="29" applyNumberFormat="1" applyFont="1" applyFill="1" applyBorder="1" applyAlignment="1">
      <alignment horizontal="left" vertical="center"/>
    </xf>
    <xf numFmtId="9" fontId="37" fillId="0" borderId="0" xfId="31" applyFont="1" applyFill="1" applyAlignment="1">
      <alignment vertical="center"/>
    </xf>
    <xf numFmtId="9" fontId="19" fillId="0" borderId="0" xfId="31" applyFont="1" applyFill="1" applyAlignment="1">
      <alignment vertical="center"/>
    </xf>
    <xf numFmtId="9" fontId="19" fillId="0" borderId="0" xfId="31" applyFont="1" applyFill="1" applyBorder="1" applyAlignment="1">
      <alignment vertical="center"/>
    </xf>
    <xf numFmtId="9" fontId="19" fillId="0" borderId="45" xfId="31" applyFont="1" applyFill="1" applyBorder="1" applyAlignment="1">
      <alignment vertical="center"/>
    </xf>
    <xf numFmtId="9" fontId="4" fillId="0" borderId="0" xfId="31" applyFont="1" applyBorder="1"/>
    <xf numFmtId="166" fontId="4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left" vertical="center" wrapText="1"/>
    </xf>
    <xf numFmtId="49" fontId="19" fillId="0" borderId="30" xfId="1" applyNumberFormat="1" applyFont="1" applyBorder="1" applyAlignment="1">
      <alignment horizontal="center" vertical="center" wrapText="1"/>
    </xf>
    <xf numFmtId="164" fontId="4" fillId="0" borderId="1" xfId="69" applyFont="1" applyFill="1" applyBorder="1" applyAlignment="1">
      <alignment vertical="center"/>
    </xf>
    <xf numFmtId="165" fontId="43" fillId="5" borderId="1" xfId="16" applyNumberFormat="1" applyFont="1" applyFill="1" applyBorder="1" applyAlignment="1">
      <alignment horizontal="right" vertical="center" wrapText="1"/>
    </xf>
    <xf numFmtId="9" fontId="4" fillId="0" borderId="45" xfId="3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43" fillId="0" borderId="29" xfId="16" applyNumberFormat="1" applyFont="1" applyBorder="1" applyAlignment="1">
      <alignment horizontal="right" vertical="center" wrapText="1"/>
    </xf>
    <xf numFmtId="4" fontId="19" fillId="0" borderId="9" xfId="1" applyNumberFormat="1" applyFont="1" applyBorder="1" applyAlignment="1">
      <alignment horizontal="right" vertical="center" wrapText="1"/>
    </xf>
    <xf numFmtId="166" fontId="46" fillId="0" borderId="1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0" fontId="38" fillId="0" borderId="0" xfId="1" applyFont="1" applyAlignment="1">
      <alignment vertical="center"/>
    </xf>
    <xf numFmtId="9" fontId="38" fillId="0" borderId="0" xfId="31" applyFont="1" applyFill="1" applyAlignment="1">
      <alignment vertical="center"/>
    </xf>
    <xf numFmtId="9" fontId="46" fillId="0" borderId="0" xfId="31" applyFont="1" applyFill="1" applyAlignment="1">
      <alignment vertical="center"/>
    </xf>
    <xf numFmtId="9" fontId="46" fillId="0" borderId="45" xfId="31" applyFont="1" applyFill="1" applyBorder="1" applyAlignment="1">
      <alignment vertical="center"/>
    </xf>
    <xf numFmtId="9" fontId="46" fillId="0" borderId="0" xfId="31" applyFont="1" applyFill="1" applyBorder="1" applyAlignment="1">
      <alignment vertical="center"/>
    </xf>
    <xf numFmtId="9" fontId="46" fillId="0" borderId="45" xfId="31" applyFont="1" applyBorder="1"/>
    <xf numFmtId="9" fontId="46" fillId="0" borderId="0" xfId="31" applyFont="1" applyBorder="1"/>
    <xf numFmtId="9" fontId="46" fillId="0" borderId="1" xfId="29" applyFont="1" applyFill="1" applyBorder="1" applyAlignment="1">
      <alignment vertical="center"/>
    </xf>
    <xf numFmtId="4" fontId="46" fillId="0" borderId="9" xfId="1" applyNumberFormat="1" applyFont="1" applyBorder="1" applyAlignment="1">
      <alignment horizontal="right" vertical="center" wrapText="1"/>
    </xf>
    <xf numFmtId="0" fontId="46" fillId="0" borderId="1" xfId="1" applyFont="1" applyBorder="1" applyAlignment="1">
      <alignment horizontal="center" vertical="center" wrapText="1"/>
    </xf>
    <xf numFmtId="49" fontId="46" fillId="0" borderId="1" xfId="1" applyNumberFormat="1" applyFont="1" applyBorder="1" applyAlignment="1">
      <alignment horizontal="left" vertical="center" wrapText="1"/>
    </xf>
    <xf numFmtId="49" fontId="46" fillId="0" borderId="30" xfId="1" applyNumberFormat="1" applyFont="1" applyBorder="1" applyAlignment="1">
      <alignment horizontal="center" vertical="center" wrapText="1"/>
    </xf>
    <xf numFmtId="165" fontId="43" fillId="0" borderId="2" xfId="16" applyNumberFormat="1" applyFont="1" applyBorder="1" applyAlignment="1">
      <alignment horizontal="right" vertical="center" wrapText="1"/>
    </xf>
    <xf numFmtId="0" fontId="19" fillId="0" borderId="14" xfId="1" applyFont="1" applyBorder="1" applyAlignment="1">
      <alignment horizontal="center" vertical="center" wrapText="1"/>
    </xf>
    <xf numFmtId="49" fontId="19" fillId="0" borderId="14" xfId="1" applyNumberFormat="1" applyFont="1" applyBorder="1" applyAlignment="1">
      <alignment horizontal="left" vertical="center" wrapText="1"/>
    </xf>
    <xf numFmtId="49" fontId="19" fillId="0" borderId="49" xfId="1" applyNumberFormat="1" applyFont="1" applyBorder="1" applyAlignment="1">
      <alignment horizontal="center" vertical="center" wrapText="1"/>
    </xf>
    <xf numFmtId="9" fontId="19" fillId="0" borderId="1" xfId="29" applyFont="1" applyFill="1" applyBorder="1" applyAlignment="1">
      <alignment horizontal="left" vertical="center"/>
    </xf>
    <xf numFmtId="0" fontId="47" fillId="0" borderId="0" xfId="1" applyFont="1" applyAlignment="1">
      <alignment vertical="center"/>
    </xf>
    <xf numFmtId="9" fontId="47" fillId="0" borderId="0" xfId="31" applyFont="1" applyFill="1" applyAlignment="1">
      <alignment vertical="center"/>
    </xf>
    <xf numFmtId="9" fontId="45" fillId="0" borderId="0" xfId="31" applyFont="1" applyFill="1" applyAlignment="1">
      <alignment vertical="center"/>
    </xf>
    <xf numFmtId="9" fontId="45" fillId="0" borderId="45" xfId="31" applyFont="1" applyFill="1" applyBorder="1" applyAlignment="1">
      <alignment vertical="center"/>
    </xf>
    <xf numFmtId="9" fontId="45" fillId="0" borderId="0" xfId="31" applyFont="1" applyFill="1" applyBorder="1" applyAlignment="1">
      <alignment vertical="center"/>
    </xf>
    <xf numFmtId="9" fontId="43" fillId="0" borderId="45" xfId="31" applyFont="1" applyBorder="1"/>
    <xf numFmtId="9" fontId="43" fillId="0" borderId="0" xfId="31" applyFont="1" applyBorder="1"/>
    <xf numFmtId="9" fontId="45" fillId="0" borderId="1" xfId="29" applyFont="1" applyFill="1" applyBorder="1" applyAlignment="1">
      <alignment horizontal="left" vertical="center"/>
    </xf>
    <xf numFmtId="4" fontId="45" fillId="0" borderId="9" xfId="1" applyNumberFormat="1" applyFont="1" applyBorder="1" applyAlignment="1">
      <alignment horizontal="right" vertical="center" wrapText="1"/>
    </xf>
    <xf numFmtId="0" fontId="45" fillId="0" borderId="1" xfId="1" applyFont="1" applyBorder="1" applyAlignment="1">
      <alignment horizontal="center" vertical="center" wrapText="1"/>
    </xf>
    <xf numFmtId="49" fontId="45" fillId="0" borderId="1" xfId="1" applyNumberFormat="1" applyFont="1" applyBorder="1" applyAlignment="1">
      <alignment horizontal="left" vertical="center" wrapText="1"/>
    </xf>
    <xf numFmtId="49" fontId="45" fillId="0" borderId="2" xfId="1" applyNumberFormat="1" applyFont="1" applyBorder="1" applyAlignment="1">
      <alignment horizontal="left" vertical="center" wrapText="1"/>
    </xf>
    <xf numFmtId="49" fontId="43" fillId="0" borderId="8" xfId="1" applyNumberFormat="1" applyFont="1" applyBorder="1" applyAlignment="1">
      <alignment horizontal="left" vertical="center" wrapText="1"/>
    </xf>
    <xf numFmtId="49" fontId="45" fillId="0" borderId="8" xfId="1" applyNumberFormat="1" applyFont="1" applyBorder="1" applyAlignment="1">
      <alignment horizontal="left" vertical="center" wrapText="1"/>
    </xf>
    <xf numFmtId="49" fontId="45" fillId="0" borderId="9" xfId="1" applyNumberFormat="1" applyFont="1" applyBorder="1" applyAlignment="1">
      <alignment horizontal="left" vertical="center" wrapText="1"/>
    </xf>
    <xf numFmtId="49" fontId="19" fillId="0" borderId="30" xfId="16" applyNumberFormat="1" applyFont="1" applyBorder="1" applyAlignment="1">
      <alignment horizontal="center" vertical="center" wrapText="1" shrinkToFit="1"/>
    </xf>
    <xf numFmtId="49" fontId="45" fillId="0" borderId="30" xfId="16" applyNumberFormat="1" applyFont="1" applyBorder="1" applyAlignment="1">
      <alignment horizontal="center" vertical="center" wrapText="1" shrinkToFit="1"/>
    </xf>
    <xf numFmtId="164" fontId="4" fillId="0" borderId="1" xfId="68" applyFont="1" applyFill="1" applyBorder="1" applyAlignment="1">
      <alignment horizontal="center" vertical="center" wrapText="1"/>
    </xf>
    <xf numFmtId="9" fontId="46" fillId="0" borderId="1" xfId="29" applyFont="1" applyFill="1" applyBorder="1" applyAlignment="1">
      <alignment horizontal="left" vertical="center"/>
    </xf>
    <xf numFmtId="9" fontId="19" fillId="0" borderId="45" xfId="31" applyFont="1" applyBorder="1"/>
    <xf numFmtId="9" fontId="19" fillId="0" borderId="0" xfId="31" applyFont="1" applyBorder="1"/>
    <xf numFmtId="9" fontId="19" fillId="0" borderId="4" xfId="29" applyFont="1" applyFill="1" applyBorder="1" applyAlignment="1">
      <alignment horizontal="left" vertical="center"/>
    </xf>
    <xf numFmtId="164" fontId="19" fillId="0" borderId="29" xfId="69" applyFont="1" applyFill="1" applyBorder="1" applyAlignment="1">
      <alignment vertical="center"/>
    </xf>
    <xf numFmtId="164" fontId="19" fillId="0" borderId="2" xfId="69" applyFont="1" applyFill="1" applyBorder="1" applyAlignment="1">
      <alignment vertical="center"/>
    </xf>
    <xf numFmtId="49" fontId="6" fillId="0" borderId="30" xfId="1" applyNumberFormat="1" applyFont="1" applyBorder="1" applyAlignment="1">
      <alignment horizontal="center" vertical="center" wrapText="1" readingOrder="1"/>
    </xf>
    <xf numFmtId="0" fontId="48" fillId="0" borderId="1" xfId="16" applyFont="1" applyBorder="1" applyAlignment="1">
      <alignment vertical="center"/>
    </xf>
    <xf numFmtId="0" fontId="4" fillId="0" borderId="29" xfId="16" applyBorder="1" applyAlignment="1">
      <alignment vertical="center"/>
    </xf>
    <xf numFmtId="0" fontId="39" fillId="7" borderId="0" xfId="1" applyFont="1" applyFill="1" applyAlignment="1">
      <alignment vertical="center"/>
    </xf>
    <xf numFmtId="43" fontId="48" fillId="7" borderId="0" xfId="16" applyNumberFormat="1" applyFont="1" applyFill="1" applyAlignment="1">
      <alignment horizontal="center" vertical="center"/>
    </xf>
    <xf numFmtId="43" fontId="4" fillId="7" borderId="45" xfId="16" applyNumberFormat="1" applyFill="1" applyBorder="1" applyAlignment="1">
      <alignment horizontal="center" vertical="center"/>
    </xf>
    <xf numFmtId="43" fontId="4" fillId="7" borderId="0" xfId="16" applyNumberFormat="1" applyFill="1" applyAlignment="1">
      <alignment horizontal="center" vertical="center"/>
    </xf>
    <xf numFmtId="43" fontId="4" fillId="7" borderId="31" xfId="16" applyNumberFormat="1" applyFill="1" applyBorder="1" applyAlignment="1">
      <alignment horizontal="center" vertical="center"/>
    </xf>
    <xf numFmtId="43" fontId="4" fillId="7" borderId="47" xfId="16" applyNumberFormat="1" applyFill="1" applyBorder="1" applyAlignment="1">
      <alignment horizontal="center" vertical="center"/>
    </xf>
    <xf numFmtId="0" fontId="43" fillId="7" borderId="37" xfId="2" applyNumberFormat="1" applyFont="1" applyFill="1" applyBorder="1" applyAlignment="1">
      <alignment horizontal="center" vertical="center"/>
    </xf>
    <xf numFmtId="0" fontId="43" fillId="7" borderId="10" xfId="2" applyNumberFormat="1" applyFont="1" applyFill="1" applyBorder="1" applyAlignment="1">
      <alignment horizontal="center" vertical="center"/>
    </xf>
    <xf numFmtId="4" fontId="43" fillId="7" borderId="10" xfId="16" applyNumberFormat="1" applyFont="1" applyFill="1" applyBorder="1" applyAlignment="1">
      <alignment horizontal="center" vertical="center" wrapText="1"/>
    </xf>
    <xf numFmtId="4" fontId="43" fillId="7" borderId="10" xfId="1" applyNumberFormat="1" applyFont="1" applyFill="1" applyBorder="1" applyAlignment="1">
      <alignment horizontal="center" vertical="center" wrapText="1"/>
    </xf>
    <xf numFmtId="0" fontId="43" fillId="7" borderId="53" xfId="1" applyFont="1" applyFill="1" applyBorder="1" applyAlignment="1">
      <alignment horizontal="center" vertical="center" wrapText="1"/>
    </xf>
    <xf numFmtId="0" fontId="37" fillId="7" borderId="0" xfId="1" applyFont="1" applyFill="1" applyAlignment="1">
      <alignment vertical="center"/>
    </xf>
    <xf numFmtId="0" fontId="43" fillId="7" borderId="45" xfId="16" applyFont="1" applyFill="1" applyBorder="1" applyAlignment="1">
      <alignment vertical="center"/>
    </xf>
    <xf numFmtId="0" fontId="43" fillId="7" borderId="0" xfId="16" applyFont="1" applyFill="1" applyAlignment="1">
      <alignment vertical="center"/>
    </xf>
    <xf numFmtId="0" fontId="43" fillId="7" borderId="38" xfId="16" applyFont="1" applyFill="1" applyBorder="1" applyAlignment="1">
      <alignment vertical="center"/>
    </xf>
    <xf numFmtId="0" fontId="43" fillId="7" borderId="39" xfId="16" applyFont="1" applyFill="1" applyBorder="1" applyAlignment="1">
      <alignment vertical="center"/>
    </xf>
    <xf numFmtId="0" fontId="19" fillId="7" borderId="44" xfId="1" applyFont="1" applyFill="1" applyBorder="1" applyAlignment="1">
      <alignment vertical="center"/>
    </xf>
    <xf numFmtId="0" fontId="19" fillId="7" borderId="12" xfId="1" applyFont="1" applyFill="1" applyBorder="1" applyAlignment="1">
      <alignment vertical="center"/>
    </xf>
    <xf numFmtId="168" fontId="45" fillId="7" borderId="38" xfId="1" applyNumberFormat="1" applyFont="1" applyFill="1" applyBorder="1" applyAlignment="1">
      <alignment vertical="center"/>
    </xf>
    <xf numFmtId="168" fontId="45" fillId="7" borderId="39" xfId="1" applyNumberFormat="1" applyFont="1" applyFill="1" applyBorder="1" applyAlignment="1">
      <alignment vertical="center"/>
    </xf>
    <xf numFmtId="0" fontId="37" fillId="0" borderId="41" xfId="1" applyFont="1" applyBorder="1" applyAlignment="1">
      <alignment vertical="center"/>
    </xf>
    <xf numFmtId="0" fontId="37" fillId="0" borderId="42" xfId="1" applyFont="1" applyBorder="1" applyAlignment="1">
      <alignment vertical="center"/>
    </xf>
    <xf numFmtId="0" fontId="49" fillId="0" borderId="42" xfId="1" applyFont="1" applyBorder="1" applyAlignment="1">
      <alignment vertical="center"/>
    </xf>
    <xf numFmtId="168" fontId="47" fillId="0" borderId="43" xfId="1" applyNumberFormat="1" applyFont="1" applyBorder="1" applyAlignment="1">
      <alignment horizontal="center" vertical="center"/>
    </xf>
    <xf numFmtId="0" fontId="37" fillId="0" borderId="44" xfId="1" applyFont="1" applyBorder="1" applyAlignment="1">
      <alignment vertical="center"/>
    </xf>
    <xf numFmtId="0" fontId="37" fillId="0" borderId="12" xfId="1" applyFont="1" applyBorder="1" applyAlignment="1">
      <alignment vertical="center"/>
    </xf>
    <xf numFmtId="168" fontId="47" fillId="0" borderId="36" xfId="1" applyNumberFormat="1" applyFont="1" applyBorder="1" applyAlignment="1">
      <alignment horizontal="center" vertical="center"/>
    </xf>
    <xf numFmtId="0" fontId="28" fillId="0" borderId="0" xfId="4" applyFont="1"/>
    <xf numFmtId="173" fontId="28" fillId="6" borderId="0" xfId="14" applyFont="1" applyFill="1"/>
    <xf numFmtId="2" fontId="28" fillId="0" borderId="3" xfId="14" applyNumberFormat="1" applyFont="1" applyBorder="1" applyAlignment="1">
      <alignment horizontal="center"/>
    </xf>
    <xf numFmtId="173" fontId="28" fillId="0" borderId="3" xfId="14" applyFont="1" applyBorder="1" applyAlignment="1">
      <alignment horizontal="center"/>
    </xf>
    <xf numFmtId="173" fontId="28" fillId="0" borderId="3" xfId="14" applyFont="1" applyBorder="1"/>
    <xf numFmtId="173" fontId="28" fillId="0" borderId="0" xfId="14" applyFont="1"/>
    <xf numFmtId="2" fontId="30" fillId="7" borderId="1" xfId="14" applyNumberFormat="1" applyFont="1" applyFill="1" applyBorder="1" applyAlignment="1">
      <alignment horizontal="center" vertical="center"/>
    </xf>
    <xf numFmtId="2" fontId="30" fillId="6" borderId="15" xfId="14" applyNumberFormat="1" applyFont="1" applyFill="1" applyBorder="1" applyAlignment="1">
      <alignment horizontal="center"/>
    </xf>
    <xf numFmtId="2" fontId="30" fillId="6" borderId="4" xfId="14" applyNumberFormat="1" applyFont="1" applyFill="1" applyBorder="1" applyAlignment="1">
      <alignment horizontal="center"/>
    </xf>
    <xf numFmtId="173" fontId="30" fillId="6" borderId="15" xfId="14" applyFont="1" applyFill="1" applyBorder="1" applyAlignment="1">
      <alignment horizontal="right"/>
    </xf>
    <xf numFmtId="173" fontId="30" fillId="6" borderId="16" xfId="14" applyFont="1" applyFill="1" applyBorder="1" applyAlignment="1">
      <alignment horizontal="right"/>
    </xf>
    <xf numFmtId="173" fontId="31" fillId="0" borderId="16" xfId="14" applyFont="1" applyBorder="1"/>
    <xf numFmtId="173" fontId="31" fillId="0" borderId="17" xfId="14" applyFont="1" applyBorder="1"/>
    <xf numFmtId="2" fontId="30" fillId="6" borderId="6" xfId="14" applyNumberFormat="1" applyFont="1" applyFill="1" applyBorder="1" applyAlignment="1">
      <alignment horizontal="center"/>
    </xf>
    <xf numFmtId="2" fontId="30" fillId="6" borderId="5" xfId="14" applyNumberFormat="1" applyFont="1" applyFill="1" applyBorder="1" applyAlignment="1">
      <alignment horizontal="center"/>
    </xf>
    <xf numFmtId="173" fontId="30" fillId="6" borderId="6" xfId="14" applyFont="1" applyFill="1" applyBorder="1" applyAlignment="1">
      <alignment horizontal="right"/>
    </xf>
    <xf numFmtId="173" fontId="30" fillId="6" borderId="0" xfId="14" applyFont="1" applyFill="1" applyAlignment="1">
      <alignment horizontal="right"/>
    </xf>
    <xf numFmtId="173" fontId="28" fillId="0" borderId="0" xfId="14" applyFont="1" applyAlignment="1">
      <alignment horizontal="right" vertical="center"/>
    </xf>
    <xf numFmtId="173" fontId="28" fillId="0" borderId="7" xfId="14" applyFont="1" applyBorder="1" applyAlignment="1">
      <alignment horizontal="right" vertical="center"/>
    </xf>
    <xf numFmtId="2" fontId="28" fillId="6" borderId="5" xfId="14" applyNumberFormat="1" applyFont="1" applyFill="1" applyBorder="1" applyAlignment="1">
      <alignment horizontal="center"/>
    </xf>
    <xf numFmtId="173" fontId="28" fillId="0" borderId="0" xfId="14" applyFont="1" applyAlignment="1">
      <alignment horizontal="left" vertical="center"/>
    </xf>
    <xf numFmtId="173" fontId="28" fillId="0" borderId="7" xfId="14" applyFont="1" applyBorder="1" applyAlignment="1">
      <alignment horizontal="left" vertical="center"/>
    </xf>
    <xf numFmtId="173" fontId="30" fillId="6" borderId="18" xfId="14" applyFont="1" applyFill="1" applyBorder="1" applyAlignment="1">
      <alignment horizontal="right"/>
    </xf>
    <xf numFmtId="173" fontId="30" fillId="6" borderId="3" xfId="14" applyFont="1" applyFill="1" applyBorder="1" applyAlignment="1">
      <alignment horizontal="right"/>
    </xf>
    <xf numFmtId="173" fontId="28" fillId="0" borderId="3" xfId="14" applyFont="1" applyBorder="1" applyAlignment="1">
      <alignment horizontal="right" vertical="center"/>
    </xf>
    <xf numFmtId="173" fontId="28" fillId="0" borderId="19" xfId="14" applyFont="1" applyBorder="1" applyAlignment="1">
      <alignment horizontal="right" vertical="center"/>
    </xf>
    <xf numFmtId="173" fontId="28" fillId="0" borderId="16" xfId="14" applyFont="1" applyBorder="1" applyAlignment="1">
      <alignment horizontal="right" vertical="center"/>
    </xf>
    <xf numFmtId="173" fontId="28" fillId="0" borderId="17" xfId="14" applyFont="1" applyBorder="1" applyAlignment="1">
      <alignment horizontal="right" vertical="center"/>
    </xf>
    <xf numFmtId="173" fontId="28" fillId="0" borderId="6" xfId="14" applyFont="1" applyBorder="1"/>
    <xf numFmtId="173" fontId="28" fillId="6" borderId="6" xfId="14" applyFont="1" applyFill="1" applyBorder="1" applyAlignment="1">
      <alignment horizontal="center"/>
    </xf>
    <xf numFmtId="173" fontId="28" fillId="6" borderId="0" xfId="14" applyFont="1" applyFill="1" applyAlignment="1">
      <alignment horizontal="center"/>
    </xf>
    <xf numFmtId="173" fontId="28" fillId="6" borderId="7" xfId="14" applyFont="1" applyFill="1" applyBorder="1" applyAlignment="1">
      <alignment horizontal="center"/>
    </xf>
    <xf numFmtId="173" fontId="28" fillId="0" borderId="7" xfId="14" applyFont="1" applyBorder="1"/>
    <xf numFmtId="2" fontId="28" fillId="0" borderId="5" xfId="14" applyNumberFormat="1" applyFont="1" applyBorder="1" applyAlignment="1">
      <alignment horizontal="center"/>
    </xf>
    <xf numFmtId="173" fontId="28" fillId="0" borderId="0" xfId="14" applyFont="1" applyAlignment="1">
      <alignment horizontal="center"/>
    </xf>
    <xf numFmtId="173" fontId="28" fillId="0" borderId="5" xfId="14" applyFont="1" applyBorder="1"/>
    <xf numFmtId="173" fontId="28" fillId="0" borderId="18" xfId="14" applyFont="1" applyBorder="1"/>
    <xf numFmtId="173" fontId="28" fillId="0" borderId="19" xfId="14" applyFont="1" applyBorder="1"/>
    <xf numFmtId="173" fontId="30" fillId="0" borderId="1" xfId="14" applyFont="1" applyBorder="1" applyAlignment="1">
      <alignment horizontal="center"/>
    </xf>
    <xf numFmtId="173" fontId="31" fillId="6" borderId="0" xfId="14" applyFont="1" applyFill="1"/>
    <xf numFmtId="173" fontId="31" fillId="6" borderId="7" xfId="14" applyFont="1" applyFill="1" applyBorder="1"/>
    <xf numFmtId="2" fontId="50" fillId="6" borderId="5" xfId="14" applyNumberFormat="1" applyFont="1" applyFill="1" applyBorder="1" applyAlignment="1">
      <alignment horizontal="center"/>
    </xf>
    <xf numFmtId="173" fontId="50" fillId="6" borderId="5" xfId="14" applyFont="1" applyFill="1" applyBorder="1" applyAlignment="1">
      <alignment horizontal="center"/>
    </xf>
    <xf numFmtId="173" fontId="50" fillId="6" borderId="6" xfId="14" applyFont="1" applyFill="1" applyBorder="1" applyAlignment="1">
      <alignment horizontal="right"/>
    </xf>
    <xf numFmtId="173" fontId="50" fillId="6" borderId="0" xfId="14" applyFont="1" applyFill="1" applyAlignment="1">
      <alignment horizontal="right"/>
    </xf>
    <xf numFmtId="173" fontId="50" fillId="6" borderId="7" xfId="14" applyFont="1" applyFill="1" applyBorder="1" applyAlignment="1">
      <alignment horizontal="right"/>
    </xf>
    <xf numFmtId="2" fontId="50" fillId="6" borderId="14" xfId="14" applyNumberFormat="1" applyFont="1" applyFill="1" applyBorder="1" applyAlignment="1">
      <alignment horizontal="center"/>
    </xf>
    <xf numFmtId="173" fontId="50" fillId="6" borderId="14" xfId="14" applyFont="1" applyFill="1" applyBorder="1" applyAlignment="1">
      <alignment horizontal="center"/>
    </xf>
    <xf numFmtId="173" fontId="50" fillId="6" borderId="18" xfId="14" applyFont="1" applyFill="1" applyBorder="1" applyAlignment="1">
      <alignment horizontal="right"/>
    </xf>
    <xf numFmtId="173" fontId="50" fillId="6" borderId="3" xfId="14" applyFont="1" applyFill="1" applyBorder="1" applyAlignment="1">
      <alignment horizontal="right"/>
    </xf>
    <xf numFmtId="173" fontId="50" fillId="6" borderId="19" xfId="14" applyFont="1" applyFill="1" applyBorder="1" applyAlignment="1">
      <alignment horizontal="right"/>
    </xf>
    <xf numFmtId="173" fontId="31" fillId="6" borderId="3" xfId="14" applyFont="1" applyFill="1" applyBorder="1"/>
    <xf numFmtId="173" fontId="31" fillId="6" borderId="19" xfId="14" applyFont="1" applyFill="1" applyBorder="1"/>
    <xf numFmtId="173" fontId="28" fillId="6" borderId="16" xfId="14" applyFont="1" applyFill="1" applyBorder="1"/>
    <xf numFmtId="173" fontId="28" fillId="6" borderId="17" xfId="14" applyFont="1" applyFill="1" applyBorder="1"/>
    <xf numFmtId="173" fontId="28" fillId="6" borderId="5" xfId="14" applyFont="1" applyFill="1" applyBorder="1" applyAlignment="1">
      <alignment horizontal="center"/>
    </xf>
    <xf numFmtId="173" fontId="28" fillId="6" borderId="6" xfId="14" applyFont="1" applyFill="1" applyBorder="1"/>
    <xf numFmtId="173" fontId="28" fillId="6" borderId="7" xfId="14" applyFont="1" applyFill="1" applyBorder="1"/>
    <xf numFmtId="2" fontId="51" fillId="0" borderId="5" xfId="14" applyNumberFormat="1" applyFont="1" applyBorder="1" applyAlignment="1">
      <alignment horizontal="center"/>
    </xf>
    <xf numFmtId="4" fontId="28" fillId="6" borderId="5" xfId="14" applyNumberFormat="1" applyFont="1" applyFill="1" applyBorder="1" applyAlignment="1">
      <alignment horizontal="center"/>
    </xf>
    <xf numFmtId="173" fontId="28" fillId="6" borderId="18" xfId="14" applyFont="1" applyFill="1" applyBorder="1"/>
    <xf numFmtId="173" fontId="28" fillId="6" borderId="14" xfId="14" applyFont="1" applyFill="1" applyBorder="1"/>
    <xf numFmtId="173" fontId="28" fillId="6" borderId="3" xfId="14" applyFont="1" applyFill="1" applyBorder="1"/>
    <xf numFmtId="173" fontId="28" fillId="6" borderId="19" xfId="14" applyFont="1" applyFill="1" applyBorder="1"/>
    <xf numFmtId="173" fontId="27" fillId="0" borderId="0" xfId="14" applyFont="1"/>
    <xf numFmtId="10" fontId="54" fillId="12" borderId="1" xfId="4" applyNumberFormat="1" applyFont="1" applyFill="1" applyBorder="1" applyAlignment="1">
      <alignment horizontal="left" vertical="center" shrinkToFit="1"/>
    </xf>
    <xf numFmtId="2" fontId="28" fillId="0" borderId="0" xfId="14" applyNumberFormat="1" applyFont="1" applyAlignment="1">
      <alignment horizontal="center"/>
    </xf>
    <xf numFmtId="0" fontId="28" fillId="0" borderId="0" xfId="1" applyFont="1"/>
    <xf numFmtId="0" fontId="28" fillId="0" borderId="0" xfId="1" applyFont="1" applyAlignment="1">
      <alignment vertical="center"/>
    </xf>
    <xf numFmtId="4" fontId="56" fillId="0" borderId="54" xfId="0" applyNumberFormat="1" applyFont="1" applyBorder="1" applyAlignment="1">
      <alignment horizontal="right" vertical="top" shrinkToFit="1"/>
    </xf>
    <xf numFmtId="0" fontId="57" fillId="13" borderId="55" xfId="0" applyFont="1" applyFill="1" applyBorder="1" applyAlignment="1">
      <alignment horizontal="left" vertical="top" wrapText="1"/>
    </xf>
    <xf numFmtId="0" fontId="57" fillId="13" borderId="55" xfId="0" applyFont="1" applyFill="1" applyBorder="1" applyAlignment="1">
      <alignment horizontal="center" vertical="top" wrapText="1"/>
    </xf>
    <xf numFmtId="0" fontId="57" fillId="13" borderId="55" xfId="0" applyFont="1" applyFill="1" applyBorder="1" applyAlignment="1">
      <alignment horizontal="right" vertical="top" wrapText="1"/>
    </xf>
    <xf numFmtId="4" fontId="57" fillId="13" borderId="55" xfId="0" applyNumberFormat="1" applyFont="1" applyFill="1" applyBorder="1" applyAlignment="1">
      <alignment horizontal="right" vertical="top" wrapText="1"/>
    </xf>
    <xf numFmtId="0" fontId="6" fillId="14" borderId="1" xfId="16" applyFont="1" applyFill="1" applyBorder="1" applyAlignment="1">
      <alignment horizontal="center" vertical="center" wrapText="1"/>
    </xf>
    <xf numFmtId="164" fontId="6" fillId="14" borderId="1" xfId="51" applyFont="1" applyFill="1" applyBorder="1" applyAlignment="1">
      <alignment vertical="center" wrapText="1"/>
    </xf>
    <xf numFmtId="4" fontId="28" fillId="0" borderId="2" xfId="16" applyNumberFormat="1" applyFont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left" vertical="top" wrapText="1"/>
    </xf>
    <xf numFmtId="0" fontId="58" fillId="14" borderId="1" xfId="0" applyFont="1" applyFill="1" applyBorder="1" applyAlignment="1">
      <alignment horizontal="center" vertical="top" wrapText="1"/>
    </xf>
    <xf numFmtId="0" fontId="58" fillId="14" borderId="1" xfId="0" applyFont="1" applyFill="1" applyBorder="1" applyAlignment="1">
      <alignment horizontal="right" vertical="top" wrapText="1"/>
    </xf>
    <xf numFmtId="4" fontId="58" fillId="14" borderId="1" xfId="0" applyNumberFormat="1" applyFont="1" applyFill="1" applyBorder="1" applyAlignment="1">
      <alignment horizontal="right" vertical="top" wrapText="1"/>
    </xf>
    <xf numFmtId="2" fontId="56" fillId="0" borderId="54" xfId="0" applyNumberFormat="1" applyFont="1" applyBorder="1" applyAlignment="1">
      <alignment horizontal="right" vertical="top" shrinkToFit="1"/>
    </xf>
    <xf numFmtId="164" fontId="28" fillId="0" borderId="0" xfId="16" applyNumberFormat="1" applyFont="1" applyAlignment="1">
      <alignment vertical="center" wrapText="1"/>
    </xf>
    <xf numFmtId="49" fontId="7" fillId="14" borderId="1" xfId="1" applyNumberFormat="1" applyFont="1" applyFill="1" applyBorder="1" applyAlignment="1">
      <alignment horizontal="left" vertical="center" wrapText="1" readingOrder="1"/>
    </xf>
    <xf numFmtId="10" fontId="4" fillId="14" borderId="1" xfId="31" applyNumberFormat="1" applyFont="1" applyFill="1" applyBorder="1" applyAlignment="1">
      <alignment vertical="center"/>
    </xf>
    <xf numFmtId="165" fontId="43" fillId="14" borderId="1" xfId="16" applyNumberFormat="1" applyFont="1" applyFill="1" applyBorder="1" applyAlignment="1">
      <alignment horizontal="right" vertical="center" wrapText="1"/>
    </xf>
    <xf numFmtId="164" fontId="4" fillId="14" borderId="1" xfId="69" applyFont="1" applyFill="1" applyBorder="1" applyAlignment="1">
      <alignment vertical="center"/>
    </xf>
    <xf numFmtId="0" fontId="60" fillId="16" borderId="55" xfId="0" applyFont="1" applyFill="1" applyBorder="1" applyAlignment="1">
      <alignment horizontal="left" vertical="top" wrapText="1"/>
    </xf>
    <xf numFmtId="0" fontId="60" fillId="16" borderId="55" xfId="0" applyFont="1" applyFill="1" applyBorder="1" applyAlignment="1">
      <alignment horizontal="right" vertical="top" wrapText="1"/>
    </xf>
    <xf numFmtId="0" fontId="60" fillId="16" borderId="55" xfId="0" applyFont="1" applyFill="1" applyBorder="1" applyAlignment="1">
      <alignment horizontal="center" vertical="top" wrapText="1"/>
    </xf>
    <xf numFmtId="182" fontId="57" fillId="13" borderId="55" xfId="0" applyNumberFormat="1" applyFont="1" applyFill="1" applyBorder="1" applyAlignment="1">
      <alignment horizontal="right" vertical="top" wrapText="1"/>
    </xf>
    <xf numFmtId="0" fontId="61" fillId="17" borderId="55" xfId="0" applyFont="1" applyFill="1" applyBorder="1" applyAlignment="1">
      <alignment horizontal="left" vertical="top" wrapText="1"/>
    </xf>
    <xf numFmtId="0" fontId="61" fillId="17" borderId="55" xfId="0" applyFont="1" applyFill="1" applyBorder="1" applyAlignment="1">
      <alignment horizontal="right" vertical="top" wrapText="1"/>
    </xf>
    <xf numFmtId="0" fontId="61" fillId="17" borderId="55" xfId="0" applyFont="1" applyFill="1" applyBorder="1" applyAlignment="1">
      <alignment horizontal="center" vertical="top" wrapText="1"/>
    </xf>
    <xf numFmtId="182" fontId="61" fillId="17" borderId="55" xfId="0" applyNumberFormat="1" applyFont="1" applyFill="1" applyBorder="1" applyAlignment="1">
      <alignment horizontal="right" vertical="top" wrapText="1"/>
    </xf>
    <xf numFmtId="4" fontId="61" fillId="17" borderId="55" xfId="0" applyNumberFormat="1" applyFont="1" applyFill="1" applyBorder="1" applyAlignment="1">
      <alignment horizontal="right" vertical="top" wrapText="1"/>
    </xf>
    <xf numFmtId="0" fontId="61" fillId="16" borderId="0" xfId="0" applyFont="1" applyFill="1" applyAlignment="1">
      <alignment horizontal="right" vertical="top" wrapText="1"/>
    </xf>
    <xf numFmtId="4" fontId="61" fillId="16" borderId="0" xfId="0" applyNumberFormat="1" applyFont="1" applyFill="1" applyAlignment="1">
      <alignment horizontal="right" vertical="top" wrapText="1"/>
    </xf>
    <xf numFmtId="0" fontId="57" fillId="13" borderId="56" xfId="0" applyFont="1" applyFill="1" applyBorder="1" applyAlignment="1">
      <alignment horizontal="left" vertical="top" wrapText="1"/>
    </xf>
    <xf numFmtId="0" fontId="61" fillId="18" borderId="55" xfId="0" applyFont="1" applyFill="1" applyBorder="1" applyAlignment="1">
      <alignment horizontal="left" vertical="top" wrapText="1"/>
    </xf>
    <xf numFmtId="0" fontId="61" fillId="18" borderId="55" xfId="0" applyFont="1" applyFill="1" applyBorder="1" applyAlignment="1">
      <alignment horizontal="right" vertical="top" wrapText="1"/>
    </xf>
    <xf numFmtId="0" fontId="61" fillId="18" borderId="55" xfId="0" applyFont="1" applyFill="1" applyBorder="1" applyAlignment="1">
      <alignment horizontal="center" vertical="top" wrapText="1"/>
    </xf>
    <xf numFmtId="182" fontId="61" fillId="18" borderId="55" xfId="0" applyNumberFormat="1" applyFont="1" applyFill="1" applyBorder="1" applyAlignment="1">
      <alignment horizontal="right" vertical="top" wrapText="1"/>
    </xf>
    <xf numFmtId="4" fontId="61" fillId="18" borderId="55" xfId="0" applyNumberFormat="1" applyFont="1" applyFill="1" applyBorder="1" applyAlignment="1">
      <alignment horizontal="right" vertical="top" wrapText="1"/>
    </xf>
    <xf numFmtId="167" fontId="61" fillId="18" borderId="55" xfId="0" applyNumberFormat="1" applyFont="1" applyFill="1" applyBorder="1" applyAlignment="1">
      <alignment horizontal="right" vertical="top" wrapText="1"/>
    </xf>
    <xf numFmtId="167" fontId="62" fillId="16" borderId="0" xfId="0" applyNumberFormat="1" applyFont="1" applyFill="1" applyAlignment="1">
      <alignment horizontal="right" vertical="top" wrapText="1"/>
    </xf>
    <xf numFmtId="167" fontId="61" fillId="17" borderId="55" xfId="0" applyNumberFormat="1" applyFont="1" applyFill="1" applyBorder="1" applyAlignment="1">
      <alignment horizontal="right" vertical="top" wrapText="1"/>
    </xf>
    <xf numFmtId="165" fontId="43" fillId="5" borderId="2" xfId="16" applyNumberFormat="1" applyFont="1" applyFill="1" applyBorder="1" applyAlignment="1">
      <alignment horizontal="right" vertical="center" wrapText="1"/>
    </xf>
    <xf numFmtId="9" fontId="4" fillId="0" borderId="1" xfId="31" applyFont="1" applyBorder="1"/>
    <xf numFmtId="9" fontId="46" fillId="0" borderId="1" xfId="31" applyFont="1" applyBorder="1"/>
    <xf numFmtId="0" fontId="6" fillId="4" borderId="4" xfId="1" applyFont="1" applyFill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10" fillId="5" borderId="13" xfId="1" applyFont="1" applyFill="1" applyBorder="1" applyAlignment="1">
      <alignment horizontal="right" vertical="center" wrapText="1" readingOrder="1"/>
    </xf>
    <xf numFmtId="0" fontId="10" fillId="5" borderId="12" xfId="1" applyFont="1" applyFill="1" applyBorder="1" applyAlignment="1">
      <alignment horizontal="right" vertical="center" wrapText="1" readingOrder="1"/>
    </xf>
    <xf numFmtId="0" fontId="10" fillId="5" borderId="11" xfId="1" applyFont="1" applyFill="1" applyBorder="1" applyAlignment="1">
      <alignment horizontal="right" vertical="center" wrapText="1" readingOrder="1"/>
    </xf>
    <xf numFmtId="0" fontId="7" fillId="6" borderId="9" xfId="1" applyFont="1" applyFill="1" applyBorder="1" applyAlignment="1">
      <alignment horizontal="right" vertical="center" wrapText="1" readingOrder="1"/>
    </xf>
    <xf numFmtId="0" fontId="7" fillId="6" borderId="8" xfId="1" applyFont="1" applyFill="1" applyBorder="1" applyAlignment="1">
      <alignment horizontal="right" vertical="center" wrapText="1" readingOrder="1"/>
    </xf>
    <xf numFmtId="0" fontId="7" fillId="6" borderId="2" xfId="1" applyFont="1" applyFill="1" applyBorder="1" applyAlignment="1">
      <alignment horizontal="right" vertical="center" wrapText="1" readingOrder="1"/>
    </xf>
    <xf numFmtId="0" fontId="7" fillId="6" borderId="1" xfId="1" applyFont="1" applyFill="1" applyBorder="1" applyAlignment="1">
      <alignment horizontal="right" vertical="center" wrapText="1" readingOrder="1"/>
    </xf>
    <xf numFmtId="168" fontId="16" fillId="0" borderId="8" xfId="1" applyNumberFormat="1" applyFont="1" applyBorder="1" applyAlignment="1">
      <alignment vertical="center" wrapText="1"/>
    </xf>
    <xf numFmtId="168" fontId="16" fillId="0" borderId="2" xfId="1" applyNumberFormat="1" applyFont="1" applyBorder="1" applyAlignment="1">
      <alignment vertical="center" wrapText="1"/>
    </xf>
    <xf numFmtId="0" fontId="15" fillId="5" borderId="9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left" vertical="center" wrapText="1" readingOrder="1"/>
    </xf>
    <xf numFmtId="0" fontId="2" fillId="0" borderId="1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2" fillId="0" borderId="17" xfId="1" applyFont="1" applyBorder="1"/>
    <xf numFmtId="0" fontId="2" fillId="0" borderId="16" xfId="1" applyFont="1" applyBorder="1"/>
    <xf numFmtId="0" fontId="2" fillId="0" borderId="15" xfId="1" applyFont="1" applyBorder="1"/>
    <xf numFmtId="168" fontId="16" fillId="0" borderId="16" xfId="1" applyNumberFormat="1" applyFont="1" applyBorder="1" applyAlignment="1">
      <alignment horizontal="left" vertical="center" wrapText="1"/>
    </xf>
    <xf numFmtId="168" fontId="16" fillId="0" borderId="15" xfId="1" applyNumberFormat="1" applyFont="1" applyBorder="1" applyAlignment="1">
      <alignment horizontal="left" vertical="center" wrapText="1"/>
    </xf>
    <xf numFmtId="0" fontId="31" fillId="0" borderId="1" xfId="20" applyFont="1" applyBorder="1" applyAlignment="1">
      <alignment horizontal="left" vertical="center" wrapText="1"/>
    </xf>
    <xf numFmtId="0" fontId="30" fillId="0" borderId="1" xfId="16" applyFont="1" applyBorder="1" applyAlignment="1">
      <alignment horizontal="right" vertical="center"/>
    </xf>
    <xf numFmtId="0" fontId="7" fillId="14" borderId="1" xfId="16" applyFont="1" applyFill="1" applyBorder="1" applyAlignment="1">
      <alignment horizontal="right" vertical="center"/>
    </xf>
    <xf numFmtId="0" fontId="30" fillId="0" borderId="2" xfId="16" applyFont="1" applyBorder="1" applyAlignment="1">
      <alignment horizontal="right" vertical="center"/>
    </xf>
    <xf numFmtId="0" fontId="30" fillId="7" borderId="1" xfId="16" applyFont="1" applyFill="1" applyBorder="1" applyAlignment="1">
      <alignment horizontal="center" vertical="center" wrapText="1"/>
    </xf>
    <xf numFmtId="0" fontId="7" fillId="14" borderId="1" xfId="16" applyFont="1" applyFill="1" applyBorder="1" applyAlignment="1">
      <alignment horizontal="left" vertical="center"/>
    </xf>
    <xf numFmtId="0" fontId="6" fillId="14" borderId="1" xfId="16" applyFont="1" applyFill="1" applyBorder="1"/>
    <xf numFmtId="0" fontId="28" fillId="0" borderId="2" xfId="16" applyFont="1" applyBorder="1"/>
    <xf numFmtId="0" fontId="28" fillId="0" borderId="1" xfId="16" applyFont="1" applyBorder="1"/>
    <xf numFmtId="0" fontId="6" fillId="14" borderId="1" xfId="20" applyFont="1" applyFill="1" applyBorder="1" applyAlignment="1">
      <alignment horizontal="left" vertical="center" wrapText="1"/>
    </xf>
    <xf numFmtId="0" fontId="30" fillId="7" borderId="1" xfId="16" applyFont="1" applyFill="1" applyBorder="1" applyAlignment="1">
      <alignment horizontal="center" vertical="center"/>
    </xf>
    <xf numFmtId="0" fontId="7" fillId="14" borderId="1" xfId="16" applyFont="1" applyFill="1" applyBorder="1" applyAlignment="1">
      <alignment horizontal="center" vertical="center" wrapText="1"/>
    </xf>
    <xf numFmtId="4" fontId="30" fillId="7" borderId="2" xfId="16" applyNumberFormat="1" applyFont="1" applyFill="1" applyBorder="1" applyAlignment="1">
      <alignment horizontal="center" vertical="center" wrapText="1"/>
    </xf>
    <xf numFmtId="49" fontId="6" fillId="14" borderId="1" xfId="20" applyNumberFormat="1" applyFont="1" applyFill="1" applyBorder="1" applyAlignment="1">
      <alignment horizontal="left" vertical="center" wrapText="1"/>
    </xf>
    <xf numFmtId="0" fontId="30" fillId="0" borderId="2" xfId="16" applyFont="1" applyBorder="1" applyAlignment="1">
      <alignment horizontal="left" vertical="center"/>
    </xf>
    <xf numFmtId="0" fontId="30" fillId="0" borderId="1" xfId="16" applyFont="1" applyBorder="1" applyAlignment="1">
      <alignment horizontal="left" vertical="center"/>
    </xf>
    <xf numFmtId="0" fontId="29" fillId="7" borderId="1" xfId="16" applyFont="1" applyFill="1" applyBorder="1" applyAlignment="1">
      <alignment horizontal="right" vertical="center"/>
    </xf>
    <xf numFmtId="0" fontId="6" fillId="14" borderId="1" xfId="16" applyFont="1" applyFill="1" applyBorder="1" applyAlignment="1">
      <alignment vertical="center"/>
    </xf>
    <xf numFmtId="0" fontId="28" fillId="7" borderId="2" xfId="16" applyFont="1" applyFill="1" applyBorder="1" applyAlignment="1">
      <alignment vertical="center"/>
    </xf>
    <xf numFmtId="0" fontId="28" fillId="7" borderId="1" xfId="16" applyFont="1" applyFill="1" applyBorder="1" applyAlignment="1">
      <alignment vertical="center"/>
    </xf>
    <xf numFmtId="0" fontId="34" fillId="7" borderId="1" xfId="16" applyFont="1" applyFill="1" applyBorder="1" applyAlignment="1">
      <alignment horizontal="left" vertical="center"/>
    </xf>
    <xf numFmtId="0" fontId="34" fillId="7" borderId="2" xfId="16" applyFont="1" applyFill="1" applyBorder="1" applyAlignment="1">
      <alignment horizontal="left" vertical="center"/>
    </xf>
    <xf numFmtId="4" fontId="30" fillId="7" borderId="1" xfId="16" applyNumberFormat="1" applyFont="1" applyFill="1" applyBorder="1" applyAlignment="1">
      <alignment horizontal="center" vertical="center" wrapText="1"/>
    </xf>
    <xf numFmtId="0" fontId="28" fillId="0" borderId="1" xfId="20" applyFont="1" applyBorder="1" applyAlignment="1">
      <alignment horizontal="left" vertical="center" wrapText="1"/>
    </xf>
    <xf numFmtId="0" fontId="35" fillId="0" borderId="1" xfId="1" applyFont="1" applyBorder="1" applyAlignment="1">
      <alignment horizontal="center"/>
    </xf>
    <xf numFmtId="0" fontId="33" fillId="0" borderId="1" xfId="16" applyFont="1" applyBorder="1" applyAlignment="1">
      <alignment horizontal="left" vertical="center" wrapText="1"/>
    </xf>
    <xf numFmtId="0" fontId="33" fillId="7" borderId="1" xfId="16" applyFont="1" applyFill="1" applyBorder="1" applyAlignment="1">
      <alignment horizontal="left" vertical="center"/>
    </xf>
    <xf numFmtId="0" fontId="4" fillId="7" borderId="28" xfId="13" applyFont="1" applyFill="1" applyBorder="1" applyAlignment="1">
      <alignment horizontal="right" vertical="center" wrapText="1"/>
    </xf>
    <xf numFmtId="0" fontId="4" fillId="7" borderId="26" xfId="13" applyFont="1" applyFill="1" applyBorder="1" applyAlignment="1">
      <alignment horizontal="right" vertical="center" wrapText="1"/>
    </xf>
    <xf numFmtId="0" fontId="43" fillId="7" borderId="30" xfId="1" applyFont="1" applyFill="1" applyBorder="1" applyAlignment="1">
      <alignment horizontal="center" vertical="center" wrapText="1"/>
    </xf>
    <xf numFmtId="0" fontId="43" fillId="7" borderId="1" xfId="1" applyFont="1" applyFill="1" applyBorder="1" applyAlignment="1">
      <alignment horizontal="center" vertical="center" wrapText="1"/>
    </xf>
    <xf numFmtId="0" fontId="4" fillId="7" borderId="30" xfId="13" applyFont="1" applyFill="1" applyBorder="1" applyAlignment="1">
      <alignment horizontal="right" vertical="center" wrapText="1"/>
    </xf>
    <xf numFmtId="0" fontId="4" fillId="7" borderId="1" xfId="13" applyFont="1" applyFill="1" applyBorder="1" applyAlignment="1">
      <alignment horizontal="right" vertical="center" wrapText="1"/>
    </xf>
    <xf numFmtId="49" fontId="45" fillId="0" borderId="49" xfId="1" applyNumberFormat="1" applyFont="1" applyBorder="1" applyAlignment="1">
      <alignment horizontal="center" vertical="center" wrapText="1"/>
    </xf>
    <xf numFmtId="49" fontId="45" fillId="0" borderId="48" xfId="1" applyNumberFormat="1" applyFont="1" applyBorder="1" applyAlignment="1">
      <alignment horizontal="center" vertical="center" wrapText="1"/>
    </xf>
    <xf numFmtId="49" fontId="45" fillId="0" borderId="50" xfId="1" applyNumberFormat="1" applyFont="1" applyBorder="1" applyAlignment="1">
      <alignment horizontal="center" vertical="center" wrapText="1"/>
    </xf>
    <xf numFmtId="49" fontId="45" fillId="0" borderId="19" xfId="1" applyNumberFormat="1" applyFont="1" applyBorder="1" applyAlignment="1">
      <alignment horizontal="left" vertical="center" wrapText="1"/>
    </xf>
    <xf numFmtId="0" fontId="45" fillId="0" borderId="3" xfId="1" applyFont="1" applyBorder="1" applyAlignment="1">
      <alignment horizontal="left" vertical="center" wrapText="1"/>
    </xf>
    <xf numFmtId="0" fontId="45" fillId="0" borderId="18" xfId="1" applyFont="1" applyBorder="1" applyAlignment="1">
      <alignment horizontal="left" vertical="center" wrapText="1"/>
    </xf>
    <xf numFmtId="0" fontId="45" fillId="0" borderId="7" xfId="1" applyFont="1" applyBorder="1" applyAlignment="1">
      <alignment horizontal="left" vertical="center" wrapText="1"/>
    </xf>
    <xf numFmtId="0" fontId="45" fillId="0" borderId="0" xfId="1" applyFont="1" applyAlignment="1">
      <alignment horizontal="left" vertical="center" wrapText="1"/>
    </xf>
    <xf numFmtId="0" fontId="45" fillId="0" borderId="6" xfId="1" applyFont="1" applyBorder="1" applyAlignment="1">
      <alignment horizontal="left" vertical="center" wrapText="1"/>
    </xf>
    <xf numFmtId="0" fontId="45" fillId="0" borderId="17" xfId="1" applyFont="1" applyBorder="1" applyAlignment="1">
      <alignment horizontal="left" vertical="center" wrapText="1"/>
    </xf>
    <xf numFmtId="0" fontId="45" fillId="0" borderId="16" xfId="1" applyFont="1" applyBorder="1" applyAlignment="1">
      <alignment horizontal="left" vertical="center" wrapText="1"/>
    </xf>
    <xf numFmtId="0" fontId="45" fillId="0" borderId="15" xfId="1" applyFont="1" applyBorder="1" applyAlignment="1">
      <alignment horizontal="left" vertical="center" wrapText="1"/>
    </xf>
    <xf numFmtId="4" fontId="45" fillId="0" borderId="14" xfId="1" applyNumberFormat="1" applyFont="1" applyBorder="1" applyAlignment="1">
      <alignment horizontal="center" vertical="center" wrapText="1"/>
    </xf>
    <xf numFmtId="4" fontId="45" fillId="0" borderId="5" xfId="1" applyNumberFormat="1" applyFont="1" applyBorder="1" applyAlignment="1">
      <alignment horizontal="center" vertical="center" wrapText="1"/>
    </xf>
    <xf numFmtId="4" fontId="45" fillId="0" borderId="4" xfId="1" applyNumberFormat="1" applyFont="1" applyBorder="1" applyAlignment="1">
      <alignment horizontal="center" vertical="center" wrapText="1"/>
    </xf>
    <xf numFmtId="49" fontId="45" fillId="0" borderId="49" xfId="16" applyNumberFormat="1" applyFont="1" applyBorder="1" applyAlignment="1">
      <alignment horizontal="center" vertical="center" wrapText="1" shrinkToFit="1"/>
    </xf>
    <xf numFmtId="49" fontId="45" fillId="0" borderId="48" xfId="16" applyNumberFormat="1" applyFont="1" applyBorder="1" applyAlignment="1">
      <alignment horizontal="center" vertical="center" wrapText="1" shrinkToFit="1"/>
    </xf>
    <xf numFmtId="49" fontId="45" fillId="0" borderId="50" xfId="16" applyNumberFormat="1" applyFont="1" applyBorder="1" applyAlignment="1">
      <alignment horizontal="center" vertical="center" wrapText="1" shrinkToFit="1"/>
    </xf>
    <xf numFmtId="0" fontId="45" fillId="0" borderId="19" xfId="1" applyFont="1" applyBorder="1" applyAlignment="1">
      <alignment horizontal="left" vertical="center" wrapText="1"/>
    </xf>
    <xf numFmtId="168" fontId="45" fillId="7" borderId="40" xfId="1" applyNumberFormat="1" applyFont="1" applyFill="1" applyBorder="1" applyAlignment="1">
      <alignment horizontal="center" vertical="center"/>
    </xf>
    <xf numFmtId="168" fontId="45" fillId="7" borderId="39" xfId="1" applyNumberFormat="1" applyFont="1" applyFill="1" applyBorder="1" applyAlignment="1">
      <alignment horizontal="center" vertical="center"/>
    </xf>
    <xf numFmtId="168" fontId="45" fillId="7" borderId="38" xfId="1" applyNumberFormat="1" applyFont="1" applyFill="1" applyBorder="1" applyAlignment="1">
      <alignment horizontal="center" vertical="center"/>
    </xf>
    <xf numFmtId="0" fontId="45" fillId="7" borderId="35" xfId="1" applyFont="1" applyFill="1" applyBorder="1" applyAlignment="1">
      <alignment horizontal="center" vertical="center"/>
    </xf>
    <xf numFmtId="0" fontId="45" fillId="7" borderId="0" xfId="1" applyFont="1" applyFill="1" applyAlignment="1">
      <alignment horizontal="center" vertical="center"/>
    </xf>
    <xf numFmtId="0" fontId="43" fillId="7" borderId="40" xfId="16" applyFont="1" applyFill="1" applyBorder="1" applyAlignment="1">
      <alignment horizontal="center" vertical="center"/>
    </xf>
    <xf numFmtId="0" fontId="43" fillId="7" borderId="39" xfId="16" applyFont="1" applyFill="1" applyBorder="1" applyAlignment="1">
      <alignment horizontal="center" vertical="center"/>
    </xf>
    <xf numFmtId="0" fontId="43" fillId="7" borderId="38" xfId="16" applyFont="1" applyFill="1" applyBorder="1" applyAlignment="1">
      <alignment horizontal="center" vertical="center"/>
    </xf>
    <xf numFmtId="0" fontId="43" fillId="7" borderId="52" xfId="1" applyFont="1" applyFill="1" applyBorder="1" applyAlignment="1">
      <alignment horizontal="center" vertical="center" wrapText="1"/>
    </xf>
    <xf numFmtId="0" fontId="43" fillId="7" borderId="51" xfId="1" applyFont="1" applyFill="1" applyBorder="1" applyAlignment="1">
      <alignment horizontal="center" vertical="center" wrapText="1"/>
    </xf>
    <xf numFmtId="0" fontId="43" fillId="7" borderId="47" xfId="1" applyFont="1" applyFill="1" applyBorder="1" applyAlignment="1">
      <alignment horizontal="center" vertical="center" wrapText="1"/>
    </xf>
    <xf numFmtId="4" fontId="45" fillId="0" borderId="1" xfId="1" applyNumberFormat="1" applyFont="1" applyBorder="1" applyAlignment="1">
      <alignment horizontal="center" vertical="center" wrapText="1"/>
    </xf>
    <xf numFmtId="0" fontId="37" fillId="0" borderId="36" xfId="1" applyFont="1" applyBorder="1" applyAlignment="1">
      <alignment vertical="center"/>
    </xf>
    <xf numFmtId="0" fontId="37" fillId="0" borderId="12" xfId="1" applyFont="1" applyBorder="1" applyAlignment="1">
      <alignment vertical="center"/>
    </xf>
    <xf numFmtId="0" fontId="37" fillId="0" borderId="44" xfId="1" applyFont="1" applyBorder="1" applyAlignment="1">
      <alignment vertical="center"/>
    </xf>
    <xf numFmtId="0" fontId="47" fillId="0" borderId="35" xfId="1" applyFont="1" applyBorder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7" fillId="0" borderId="45" xfId="1" applyFont="1" applyBorder="1" applyAlignment="1">
      <alignment horizontal="center" vertical="center"/>
    </xf>
    <xf numFmtId="0" fontId="37" fillId="0" borderId="43" xfId="1" applyFont="1" applyBorder="1" applyAlignment="1">
      <alignment vertical="center"/>
    </xf>
    <xf numFmtId="0" fontId="37" fillId="0" borderId="42" xfId="1" applyFont="1" applyBorder="1" applyAlignment="1">
      <alignment vertical="center"/>
    </xf>
    <xf numFmtId="0" fontId="37" fillId="0" borderId="41" xfId="1" applyFont="1" applyBorder="1" applyAlignment="1">
      <alignment vertical="center"/>
    </xf>
    <xf numFmtId="168" fontId="47" fillId="0" borderId="12" xfId="1" applyNumberFormat="1" applyFont="1" applyBorder="1" applyAlignment="1">
      <alignment horizontal="left" vertical="center" wrapText="1"/>
    </xf>
    <xf numFmtId="49" fontId="28" fillId="0" borderId="1" xfId="20" applyNumberFormat="1" applyFont="1" applyBorder="1" applyAlignment="1">
      <alignment horizontal="left" vertical="center" wrapText="1"/>
    </xf>
    <xf numFmtId="49" fontId="28" fillId="0" borderId="26" xfId="20" applyNumberFormat="1" applyFont="1" applyBorder="1" applyAlignment="1">
      <alignment horizontal="left" vertical="center" wrapText="1"/>
    </xf>
    <xf numFmtId="0" fontId="28" fillId="0" borderId="26" xfId="20" applyFont="1" applyBorder="1" applyAlignment="1">
      <alignment horizontal="left" vertical="center" wrapText="1"/>
    </xf>
    <xf numFmtId="0" fontId="28" fillId="0" borderId="32" xfId="20" applyFont="1" applyBorder="1" applyAlignment="1">
      <alignment horizontal="left" vertical="center" wrapText="1"/>
    </xf>
    <xf numFmtId="0" fontId="35" fillId="0" borderId="36" xfId="1" applyFont="1" applyBorder="1" applyAlignment="1">
      <alignment horizontal="center"/>
    </xf>
    <xf numFmtId="0" fontId="35" fillId="0" borderId="12" xfId="1" applyFont="1" applyBorder="1" applyAlignment="1">
      <alignment horizontal="center"/>
    </xf>
    <xf numFmtId="0" fontId="35" fillId="0" borderId="44" xfId="1" applyFont="1" applyBorder="1" applyAlignment="1">
      <alignment horizontal="center"/>
    </xf>
    <xf numFmtId="0" fontId="35" fillId="0" borderId="35" xfId="1" applyFont="1" applyBorder="1" applyAlignment="1">
      <alignment horizontal="center"/>
    </xf>
    <xf numFmtId="0" fontId="35" fillId="0" borderId="0" xfId="1" applyFont="1" applyAlignment="1">
      <alignment horizontal="center"/>
    </xf>
    <xf numFmtId="0" fontId="35" fillId="0" borderId="45" xfId="1" applyFont="1" applyBorder="1" applyAlignment="1">
      <alignment horizontal="center"/>
    </xf>
    <xf numFmtId="0" fontId="35" fillId="0" borderId="43" xfId="1" applyFont="1" applyBorder="1" applyAlignment="1">
      <alignment horizontal="center"/>
    </xf>
    <xf numFmtId="0" fontId="35" fillId="0" borderId="42" xfId="1" applyFont="1" applyBorder="1" applyAlignment="1">
      <alignment horizontal="center"/>
    </xf>
    <xf numFmtId="0" fontId="35" fillId="0" borderId="41" xfId="1" applyFont="1" applyBorder="1" applyAlignment="1">
      <alignment horizontal="center"/>
    </xf>
    <xf numFmtId="0" fontId="33" fillId="0" borderId="42" xfId="16" applyFont="1" applyBorder="1" applyAlignment="1">
      <alignment horizontal="left" vertical="center" wrapText="1"/>
    </xf>
    <xf numFmtId="0" fontId="33" fillId="0" borderId="41" xfId="16" applyFont="1" applyBorder="1" applyAlignment="1">
      <alignment horizontal="left" vertical="center" wrapText="1"/>
    </xf>
    <xf numFmtId="0" fontId="36" fillId="0" borderId="40" xfId="16" applyFont="1" applyBorder="1" applyAlignment="1">
      <alignment horizontal="center" vertical="center"/>
    </xf>
    <xf numFmtId="0" fontId="36" fillId="0" borderId="39" xfId="16" applyFont="1" applyBorder="1" applyAlignment="1">
      <alignment horizontal="center" vertical="center"/>
    </xf>
    <xf numFmtId="0" fontId="36" fillId="0" borderId="38" xfId="16" applyFont="1" applyBorder="1" applyAlignment="1">
      <alignment horizontal="center" vertical="center"/>
    </xf>
    <xf numFmtId="0" fontId="30" fillId="7" borderId="36" xfId="16" applyFont="1" applyFill="1" applyBorder="1" applyAlignment="1">
      <alignment horizontal="center" vertical="center"/>
    </xf>
    <xf numFmtId="0" fontId="30" fillId="7" borderId="36" xfId="16" applyFont="1" applyFill="1" applyBorder="1" applyAlignment="1">
      <alignment horizontal="center" vertical="center" wrapText="1"/>
    </xf>
    <xf numFmtId="0" fontId="30" fillId="7" borderId="12" xfId="16" applyFont="1" applyFill="1" applyBorder="1" applyAlignment="1">
      <alignment horizontal="center" vertical="center" wrapText="1"/>
    </xf>
    <xf numFmtId="0" fontId="30" fillId="7" borderId="11" xfId="16" applyFont="1" applyFill="1" applyBorder="1" applyAlignment="1">
      <alignment horizontal="center" vertical="center" wrapText="1"/>
    </xf>
    <xf numFmtId="0" fontId="30" fillId="7" borderId="35" xfId="16" applyFont="1" applyFill="1" applyBorder="1" applyAlignment="1">
      <alignment horizontal="center" vertical="center" wrapText="1"/>
    </xf>
    <xf numFmtId="0" fontId="30" fillId="7" borderId="0" xfId="16" applyFont="1" applyFill="1" applyAlignment="1">
      <alignment horizontal="center" vertical="center" wrapText="1"/>
    </xf>
    <xf numFmtId="0" fontId="30" fillId="7" borderId="6" xfId="16" applyFont="1" applyFill="1" applyBorder="1" applyAlignment="1">
      <alignment horizontal="center" vertical="center" wrapText="1"/>
    </xf>
    <xf numFmtId="0" fontId="30" fillId="7" borderId="37" xfId="16" applyFont="1" applyFill="1" applyBorder="1" applyAlignment="1">
      <alignment horizontal="center" vertical="center" wrapText="1"/>
    </xf>
    <xf numFmtId="0" fontId="30" fillId="7" borderId="34" xfId="16" applyFont="1" applyFill="1" applyBorder="1" applyAlignment="1">
      <alignment horizontal="center" vertical="center" wrapText="1"/>
    </xf>
    <xf numFmtId="0" fontId="61" fillId="17" borderId="55" xfId="0" applyFont="1" applyFill="1" applyBorder="1" applyAlignment="1">
      <alignment horizontal="left" vertical="top" wrapText="1"/>
    </xf>
    <xf numFmtId="0" fontId="61" fillId="18" borderId="55" xfId="0" applyFont="1" applyFill="1" applyBorder="1" applyAlignment="1">
      <alignment horizontal="left" vertical="top" wrapText="1"/>
    </xf>
    <xf numFmtId="0" fontId="61" fillId="16" borderId="0" xfId="0" applyFont="1" applyFill="1" applyAlignment="1">
      <alignment horizontal="right" vertical="top" wrapText="1"/>
    </xf>
    <xf numFmtId="0" fontId="28" fillId="0" borderId="1" xfId="1" applyFont="1" applyBorder="1" applyAlignment="1">
      <alignment horizontal="center"/>
    </xf>
    <xf numFmtId="0" fontId="34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left" vertical="center" wrapText="1"/>
    </xf>
    <xf numFmtId="0" fontId="34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left" vertical="center"/>
    </xf>
    <xf numFmtId="0" fontId="57" fillId="13" borderId="55" xfId="0" applyFont="1" applyFill="1" applyBorder="1" applyAlignment="1">
      <alignment horizontal="left" vertical="top" wrapText="1"/>
    </xf>
    <xf numFmtId="0" fontId="60" fillId="16" borderId="55" xfId="0" applyFont="1" applyFill="1" applyBorder="1" applyAlignment="1">
      <alignment horizontal="left" vertical="top" wrapText="1"/>
    </xf>
    <xf numFmtId="0" fontId="62" fillId="16" borderId="0" xfId="0" applyFont="1" applyFill="1" applyAlignment="1">
      <alignment horizontal="right" vertical="top" wrapText="1"/>
    </xf>
    <xf numFmtId="0" fontId="60" fillId="16" borderId="55" xfId="0" applyFont="1" applyFill="1" applyBorder="1" applyAlignment="1">
      <alignment horizontal="center" vertical="top" wrapText="1"/>
    </xf>
    <xf numFmtId="0" fontId="60" fillId="16" borderId="55" xfId="0" applyFont="1" applyFill="1" applyBorder="1" applyAlignment="1">
      <alignment horizontal="right" vertical="top" wrapText="1"/>
    </xf>
    <xf numFmtId="167" fontId="61" fillId="17" borderId="55" xfId="0" applyNumberFormat="1" applyFont="1" applyFill="1" applyBorder="1" applyAlignment="1">
      <alignment horizontal="right" vertical="top" wrapText="1"/>
    </xf>
    <xf numFmtId="167" fontId="61" fillId="18" borderId="55" xfId="0" applyNumberFormat="1" applyFont="1" applyFill="1" applyBorder="1" applyAlignment="1">
      <alignment horizontal="right" vertical="top" wrapText="1"/>
    </xf>
    <xf numFmtId="0" fontId="60" fillId="16" borderId="0" xfId="0" applyFont="1" applyFill="1" applyAlignment="1">
      <alignment horizontal="center" wrapText="1"/>
    </xf>
    <xf numFmtId="0" fontId="0" fillId="0" borderId="0" xfId="0"/>
    <xf numFmtId="173" fontId="31" fillId="6" borderId="7" xfId="14" applyFont="1" applyFill="1" applyBorder="1" applyAlignment="1">
      <alignment horizontal="center"/>
    </xf>
    <xf numFmtId="173" fontId="31" fillId="6" borderId="0" xfId="14" applyFont="1" applyFill="1" applyAlignment="1">
      <alignment horizontal="center"/>
    </xf>
    <xf numFmtId="173" fontId="31" fillId="6" borderId="6" xfId="14" applyFont="1" applyFill="1" applyBorder="1" applyAlignment="1">
      <alignment horizontal="center"/>
    </xf>
    <xf numFmtId="173" fontId="30" fillId="6" borderId="17" xfId="14" applyFont="1" applyFill="1" applyBorder="1" applyAlignment="1">
      <alignment horizontal="center"/>
    </xf>
    <xf numFmtId="173" fontId="30" fillId="6" borderId="16" xfId="14" applyFont="1" applyFill="1" applyBorder="1" applyAlignment="1">
      <alignment horizontal="center"/>
    </xf>
    <xf numFmtId="173" fontId="30" fillId="6" borderId="15" xfId="14" applyFont="1" applyFill="1" applyBorder="1" applyAlignment="1">
      <alignment horizontal="center"/>
    </xf>
    <xf numFmtId="173" fontId="30" fillId="6" borderId="9" xfId="14" applyFont="1" applyFill="1" applyBorder="1" applyAlignment="1">
      <alignment horizontal="center"/>
    </xf>
    <xf numFmtId="173" fontId="30" fillId="6" borderId="8" xfId="14" applyFont="1" applyFill="1" applyBorder="1" applyAlignment="1">
      <alignment horizontal="center"/>
    </xf>
    <xf numFmtId="173" fontId="30" fillId="6" borderId="2" xfId="14" applyFont="1" applyFill="1" applyBorder="1" applyAlignment="1">
      <alignment horizontal="center"/>
    </xf>
    <xf numFmtId="173" fontId="30" fillId="7" borderId="9" xfId="14" applyFont="1" applyFill="1" applyBorder="1" applyAlignment="1">
      <alignment horizontal="center" vertical="center"/>
    </xf>
    <xf numFmtId="173" fontId="30" fillId="7" borderId="8" xfId="14" applyFont="1" applyFill="1" applyBorder="1" applyAlignment="1">
      <alignment horizontal="center" vertical="center"/>
    </xf>
    <xf numFmtId="173" fontId="30" fillId="7" borderId="2" xfId="14" applyFont="1" applyFill="1" applyBorder="1" applyAlignment="1">
      <alignment horizontal="center" vertical="center"/>
    </xf>
    <xf numFmtId="173" fontId="30" fillId="0" borderId="9" xfId="14" applyFont="1" applyBorder="1" applyAlignment="1">
      <alignment horizontal="center"/>
    </xf>
    <xf numFmtId="173" fontId="30" fillId="0" borderId="8" xfId="14" applyFont="1" applyBorder="1" applyAlignment="1">
      <alignment horizontal="center"/>
    </xf>
    <xf numFmtId="173" fontId="30" fillId="0" borderId="2" xfId="14" applyFont="1" applyBorder="1" applyAlignment="1">
      <alignment horizontal="center"/>
    </xf>
    <xf numFmtId="173" fontId="28" fillId="0" borderId="7" xfId="14" applyFont="1" applyBorder="1" applyAlignment="1">
      <alignment horizontal="center"/>
    </xf>
    <xf numFmtId="173" fontId="28" fillId="0" borderId="0" xfId="14" applyFont="1" applyAlignment="1">
      <alignment horizontal="center"/>
    </xf>
    <xf numFmtId="173" fontId="28" fillId="0" borderId="6" xfId="14" applyFont="1" applyBorder="1" applyAlignment="1">
      <alignment horizontal="center"/>
    </xf>
    <xf numFmtId="173" fontId="28" fillId="6" borderId="7" xfId="14" applyFont="1" applyFill="1" applyBorder="1" applyAlignment="1">
      <alignment horizontal="center"/>
    </xf>
    <xf numFmtId="173" fontId="28" fillId="6" borderId="0" xfId="14" applyFont="1" applyFill="1" applyAlignment="1">
      <alignment horizontal="center"/>
    </xf>
    <xf numFmtId="173" fontId="28" fillId="6" borderId="6" xfId="14" applyFont="1" applyFill="1" applyBorder="1" applyAlignment="1">
      <alignment horizontal="center"/>
    </xf>
    <xf numFmtId="173" fontId="53" fillId="0" borderId="0" xfId="14" applyFont="1" applyAlignment="1">
      <alignment horizontal="center"/>
    </xf>
    <xf numFmtId="173" fontId="52" fillId="6" borderId="0" xfId="14" applyFont="1" applyFill="1" applyAlignment="1">
      <alignment horizontal="center" vertical="center" wrapText="1"/>
    </xf>
    <xf numFmtId="0" fontId="55" fillId="12" borderId="1" xfId="4" applyFont="1" applyFill="1" applyBorder="1" applyAlignment="1">
      <alignment horizontal="center" vertical="center" wrapText="1"/>
    </xf>
    <xf numFmtId="168" fontId="47" fillId="0" borderId="42" xfId="1" applyNumberFormat="1" applyFont="1" applyBorder="1" applyAlignment="1">
      <alignment horizontal="left" vertical="center" wrapText="1"/>
    </xf>
    <xf numFmtId="4" fontId="56" fillId="0" borderId="0" xfId="0" applyNumberFormat="1" applyFont="1" applyBorder="1" applyAlignment="1">
      <alignment horizontal="right" vertical="top" shrinkToFit="1"/>
    </xf>
    <xf numFmtId="0" fontId="33" fillId="0" borderId="12" xfId="16" applyFont="1" applyBorder="1" applyAlignment="1">
      <alignment horizontal="left" vertical="center"/>
    </xf>
    <xf numFmtId="0" fontId="33" fillId="0" borderId="44" xfId="16" applyFont="1" applyBorder="1" applyAlignment="1">
      <alignment horizontal="left" vertical="center"/>
    </xf>
    <xf numFmtId="2" fontId="64" fillId="0" borderId="54" xfId="0" applyNumberFormat="1" applyFont="1" applyBorder="1" applyAlignment="1">
      <alignment horizontal="right" vertical="top" shrinkToFit="1"/>
    </xf>
    <xf numFmtId="4" fontId="8" fillId="7" borderId="1" xfId="1" applyNumberFormat="1" applyFont="1" applyFill="1" applyBorder="1" applyAlignment="1">
      <alignment horizontal="right" vertical="center" wrapText="1" readingOrder="1"/>
    </xf>
    <xf numFmtId="49" fontId="7" fillId="19" borderId="1" xfId="1" applyNumberFormat="1" applyFont="1" applyFill="1" applyBorder="1" applyAlignment="1">
      <alignment horizontal="center" vertical="center" wrapText="1" readingOrder="1"/>
    </xf>
    <xf numFmtId="49" fontId="7" fillId="19" borderId="1" xfId="1" applyNumberFormat="1" applyFont="1" applyFill="1" applyBorder="1" applyAlignment="1">
      <alignment horizontal="left" vertical="center" wrapText="1" readingOrder="1"/>
    </xf>
    <xf numFmtId="4" fontId="58" fillId="19" borderId="1" xfId="0" applyNumberFormat="1" applyFont="1" applyFill="1" applyBorder="1" applyAlignment="1">
      <alignment horizontal="right" vertical="top" wrapText="1"/>
    </xf>
    <xf numFmtId="4" fontId="65" fillId="19" borderId="1" xfId="0" applyNumberFormat="1" applyFont="1" applyFill="1" applyBorder="1" applyAlignment="1">
      <alignment horizontal="right" vertical="top" wrapText="1"/>
    </xf>
    <xf numFmtId="4" fontId="7" fillId="19" borderId="1" xfId="1" applyNumberFormat="1" applyFont="1" applyFill="1" applyBorder="1" applyAlignment="1">
      <alignment horizontal="right" vertical="center" wrapText="1" readingOrder="1"/>
    </xf>
    <xf numFmtId="49" fontId="7" fillId="19" borderId="9" xfId="1" applyNumberFormat="1" applyFont="1" applyFill="1" applyBorder="1" applyAlignment="1">
      <alignment horizontal="left" vertical="center" wrapText="1" readingOrder="1"/>
    </xf>
    <xf numFmtId="49" fontId="7" fillId="19" borderId="8" xfId="1" applyNumberFormat="1" applyFont="1" applyFill="1" applyBorder="1" applyAlignment="1">
      <alignment horizontal="left" vertical="center" wrapText="1" readingOrder="1"/>
    </xf>
    <xf numFmtId="49" fontId="7" fillId="19" borderId="2" xfId="1" applyNumberFormat="1" applyFont="1" applyFill="1" applyBorder="1" applyAlignment="1">
      <alignment horizontal="left" vertical="center" wrapText="1" readingOrder="1"/>
    </xf>
    <xf numFmtId="49" fontId="7" fillId="19" borderId="1" xfId="1" applyNumberFormat="1" applyFont="1" applyFill="1" applyBorder="1" applyAlignment="1">
      <alignment vertical="center" wrapText="1" readingOrder="1"/>
    </xf>
    <xf numFmtId="49" fontId="7" fillId="19" borderId="9" xfId="1" applyNumberFormat="1" applyFont="1" applyFill="1" applyBorder="1" applyAlignment="1">
      <alignment horizontal="left" vertical="center" wrapText="1" readingOrder="1"/>
    </xf>
    <xf numFmtId="49" fontId="7" fillId="19" borderId="8" xfId="1" applyNumberFormat="1" applyFont="1" applyFill="1" applyBorder="1" applyAlignment="1">
      <alignment horizontal="left" vertical="center" wrapText="1" readingOrder="1"/>
    </xf>
    <xf numFmtId="49" fontId="7" fillId="19" borderId="2" xfId="1" applyNumberFormat="1" applyFont="1" applyFill="1" applyBorder="1" applyAlignment="1">
      <alignment horizontal="left" vertical="center" wrapText="1" readingOrder="1"/>
    </xf>
    <xf numFmtId="49" fontId="7" fillId="19" borderId="1" xfId="1" applyNumberFormat="1" applyFont="1" applyFill="1" applyBorder="1" applyAlignment="1">
      <alignment horizontal="left" vertical="center" wrapText="1" readingOrder="1"/>
    </xf>
    <xf numFmtId="4" fontId="45" fillId="0" borderId="19" xfId="1" applyNumberFormat="1" applyFont="1" applyBorder="1" applyAlignment="1">
      <alignment vertical="center" wrapText="1"/>
    </xf>
    <xf numFmtId="4" fontId="45" fillId="0" borderId="3" xfId="1" applyNumberFormat="1" applyFont="1" applyBorder="1" applyAlignment="1">
      <alignment vertical="center" wrapText="1"/>
    </xf>
    <xf numFmtId="4" fontId="45" fillId="0" borderId="17" xfId="1" applyNumberFormat="1" applyFont="1" applyBorder="1" applyAlignment="1">
      <alignment vertical="center" wrapText="1"/>
    </xf>
    <xf numFmtId="4" fontId="45" fillId="0" borderId="16" xfId="1" applyNumberFormat="1" applyFont="1" applyBorder="1" applyAlignment="1">
      <alignment vertical="center" wrapText="1"/>
    </xf>
    <xf numFmtId="4" fontId="45" fillId="0" borderId="7" xfId="1" applyNumberFormat="1" applyFont="1" applyBorder="1" applyAlignment="1">
      <alignment vertical="center" wrapText="1"/>
    </xf>
    <xf numFmtId="4" fontId="45" fillId="0" borderId="18" xfId="1" applyNumberFormat="1" applyFont="1" applyBorder="1" applyAlignment="1">
      <alignment vertical="center" wrapText="1"/>
    </xf>
    <xf numFmtId="4" fontId="45" fillId="0" borderId="0" xfId="1" applyNumberFormat="1" applyFont="1" applyBorder="1" applyAlignment="1">
      <alignment vertical="center" wrapText="1"/>
    </xf>
    <xf numFmtId="4" fontId="45" fillId="0" borderId="6" xfId="1" applyNumberFormat="1" applyFont="1" applyBorder="1" applyAlignment="1">
      <alignment vertical="center" wrapText="1"/>
    </xf>
    <xf numFmtId="4" fontId="45" fillId="0" borderId="15" xfId="1" applyNumberFormat="1" applyFont="1" applyBorder="1" applyAlignment="1">
      <alignment vertical="center" wrapText="1"/>
    </xf>
    <xf numFmtId="10" fontId="4" fillId="0" borderId="19" xfId="31" applyNumberFormat="1" applyFont="1" applyFill="1" applyBorder="1" applyAlignment="1">
      <alignment vertical="center"/>
    </xf>
    <xf numFmtId="10" fontId="4" fillId="0" borderId="3" xfId="31" applyNumberFormat="1" applyFont="1" applyFill="1" applyBorder="1" applyAlignment="1">
      <alignment vertical="center"/>
    </xf>
    <xf numFmtId="10" fontId="4" fillId="0" borderId="18" xfId="31" applyNumberFormat="1" applyFont="1" applyFill="1" applyBorder="1" applyAlignment="1">
      <alignment vertical="center"/>
    </xf>
    <xf numFmtId="10" fontId="4" fillId="0" borderId="7" xfId="31" applyNumberFormat="1" applyFont="1" applyFill="1" applyBorder="1" applyAlignment="1">
      <alignment vertical="center"/>
    </xf>
    <xf numFmtId="10" fontId="4" fillId="0" borderId="0" xfId="31" applyNumberFormat="1" applyFont="1" applyFill="1" applyBorder="1" applyAlignment="1">
      <alignment vertical="center"/>
    </xf>
    <xf numFmtId="10" fontId="4" fillId="0" borderId="6" xfId="31" applyNumberFormat="1" applyFont="1" applyFill="1" applyBorder="1" applyAlignment="1">
      <alignment vertical="center"/>
    </xf>
    <xf numFmtId="10" fontId="4" fillId="0" borderId="17" xfId="31" applyNumberFormat="1" applyFont="1" applyFill="1" applyBorder="1" applyAlignment="1">
      <alignment vertical="center"/>
    </xf>
    <xf numFmtId="10" fontId="4" fillId="0" borderId="16" xfId="31" applyNumberFormat="1" applyFont="1" applyFill="1" applyBorder="1" applyAlignment="1">
      <alignment vertical="center"/>
    </xf>
    <xf numFmtId="10" fontId="4" fillId="0" borderId="15" xfId="31" applyNumberFormat="1" applyFont="1" applyFill="1" applyBorder="1" applyAlignment="1">
      <alignment vertical="center"/>
    </xf>
    <xf numFmtId="165" fontId="59" fillId="14" borderId="1" xfId="16" applyNumberFormat="1" applyFont="1" applyFill="1" applyBorder="1" applyAlignment="1">
      <alignment horizontal="right" vertical="center" wrapText="1"/>
    </xf>
    <xf numFmtId="9" fontId="44" fillId="7" borderId="1" xfId="70" applyFont="1" applyFill="1" applyBorder="1" applyAlignment="1">
      <alignment vertical="center" wrapText="1"/>
    </xf>
    <xf numFmtId="4" fontId="45" fillId="14" borderId="3" xfId="1" applyNumberFormat="1" applyFont="1" applyFill="1" applyBorder="1" applyAlignment="1">
      <alignment vertical="center" wrapText="1"/>
    </xf>
    <xf numFmtId="4" fontId="45" fillId="14" borderId="0" xfId="1" applyNumberFormat="1" applyFont="1" applyFill="1" applyBorder="1" applyAlignment="1">
      <alignment vertical="center" wrapText="1"/>
    </xf>
    <xf numFmtId="4" fontId="45" fillId="14" borderId="16" xfId="1" applyNumberFormat="1" applyFont="1" applyFill="1" applyBorder="1" applyAlignment="1">
      <alignment vertical="center" wrapText="1"/>
    </xf>
    <xf numFmtId="9" fontId="4" fillId="14" borderId="1" xfId="31" applyFont="1" applyFill="1" applyBorder="1"/>
    <xf numFmtId="165" fontId="43" fillId="15" borderId="1" xfId="16" applyNumberFormat="1" applyFont="1" applyFill="1" applyBorder="1" applyAlignment="1">
      <alignment horizontal="right" vertical="center" wrapText="1"/>
    </xf>
    <xf numFmtId="165" fontId="43" fillId="15" borderId="2" xfId="16" applyNumberFormat="1" applyFont="1" applyFill="1" applyBorder="1" applyAlignment="1">
      <alignment horizontal="right" vertical="center" wrapText="1"/>
    </xf>
    <xf numFmtId="0" fontId="62" fillId="16" borderId="0" xfId="0" applyFont="1" applyFill="1" applyAlignment="1">
      <alignment horizontal="left" vertical="top" wrapText="1"/>
    </xf>
    <xf numFmtId="0" fontId="61" fillId="16" borderId="0" xfId="0" applyFont="1" applyFill="1" applyAlignment="1">
      <alignment horizontal="left" vertical="top" wrapText="1"/>
    </xf>
  </cellXfs>
  <cellStyles count="71">
    <cellStyle name="0.0" xfId="5" xr:uid="{00000000-0005-0000-0000-000000000000}"/>
    <cellStyle name="Euro" xfId="6" xr:uid="{00000000-0005-0000-0000-000001000000}"/>
    <cellStyle name="LINHA - NORM" xfId="7" xr:uid="{00000000-0005-0000-0000-000002000000}"/>
    <cellStyle name="Moeda 2" xfId="8" xr:uid="{00000000-0005-0000-0000-000003000000}"/>
    <cellStyle name="Moeda 3" xfId="9" xr:uid="{00000000-0005-0000-0000-000004000000}"/>
    <cellStyle name="Moeda 4" xfId="10" xr:uid="{00000000-0005-0000-0000-000005000000}"/>
    <cellStyle name="Moeda 5" xfId="11" xr:uid="{00000000-0005-0000-0000-000006000000}"/>
    <cellStyle name="Moeda 6" xfId="12" xr:uid="{00000000-0005-0000-0000-000007000000}"/>
    <cellStyle name="Normal" xfId="0" builtinId="0"/>
    <cellStyle name="Normal 10" xfId="13" xr:uid="{00000000-0005-0000-0000-000009000000}"/>
    <cellStyle name="Normal 11" xfId="14" xr:uid="{00000000-0005-0000-0000-00000A000000}"/>
    <cellStyle name="Normal 11 2" xfId="15" xr:uid="{00000000-0005-0000-0000-00000B000000}"/>
    <cellStyle name="Normal 2" xfId="4" xr:uid="{00000000-0005-0000-0000-00000C000000}"/>
    <cellStyle name="Normal 2 2" xfId="16" xr:uid="{00000000-0005-0000-0000-00000D000000}"/>
    <cellStyle name="Normal 2_P.A.T.O. 14-11-08 lote 02" xfId="17" xr:uid="{00000000-0005-0000-0000-00000E000000}"/>
    <cellStyle name="Normal 3" xfId="18" xr:uid="{00000000-0005-0000-0000-00000F000000}"/>
    <cellStyle name="Normal 4" xfId="19" xr:uid="{00000000-0005-0000-0000-000010000000}"/>
    <cellStyle name="Normal 5" xfId="20" xr:uid="{00000000-0005-0000-0000-000011000000}"/>
    <cellStyle name="Normal 6" xfId="21" xr:uid="{00000000-0005-0000-0000-000012000000}"/>
    <cellStyle name="Normal 7" xfId="22" xr:uid="{00000000-0005-0000-0000-000013000000}"/>
    <cellStyle name="Normal 8" xfId="23" xr:uid="{00000000-0005-0000-0000-000014000000}"/>
    <cellStyle name="Normal 8 2" xfId="24" xr:uid="{00000000-0005-0000-0000-000015000000}"/>
    <cellStyle name="Normal 9" xfId="1" xr:uid="{00000000-0005-0000-0000-000016000000}"/>
    <cellStyle name="Nota 2" xfId="25" xr:uid="{00000000-0005-0000-0000-000017000000}"/>
    <cellStyle name="Numero" xfId="26" xr:uid="{00000000-0005-0000-0000-000018000000}"/>
    <cellStyle name="número" xfId="27" xr:uid="{00000000-0005-0000-0000-000019000000}"/>
    <cellStyle name="Porcentagem" xfId="70" builtinId="5"/>
    <cellStyle name="Porcentagem 2" xfId="28" xr:uid="{00000000-0005-0000-0000-00001A000000}"/>
    <cellStyle name="Porcentagem 2 2" xfId="29" xr:uid="{00000000-0005-0000-0000-00001B000000}"/>
    <cellStyle name="Porcentagem 3" xfId="30" xr:uid="{00000000-0005-0000-0000-00001C000000}"/>
    <cellStyle name="Porcentagem 4" xfId="31" xr:uid="{00000000-0005-0000-0000-00001D000000}"/>
    <cellStyle name="Porcentagem 5" xfId="32" xr:uid="{00000000-0005-0000-0000-00001E000000}"/>
    <cellStyle name="Separador de milhares 2" xfId="33" xr:uid="{00000000-0005-0000-0000-00001F000000}"/>
    <cellStyle name="Separador de milhares 2 2" xfId="34" xr:uid="{00000000-0005-0000-0000-000020000000}"/>
    <cellStyle name="Separador de milhares 2 2 2" xfId="35" xr:uid="{00000000-0005-0000-0000-000021000000}"/>
    <cellStyle name="Separador de milhares 2 2 3" xfId="36" xr:uid="{00000000-0005-0000-0000-000022000000}"/>
    <cellStyle name="Separador de milhares 2 2_P.A.T.O. 14-11-08 lote 02" xfId="37" xr:uid="{00000000-0005-0000-0000-000023000000}"/>
    <cellStyle name="Separador de milhares 2 3" xfId="38" xr:uid="{00000000-0005-0000-0000-000024000000}"/>
    <cellStyle name="Separador de milhares 2 4" xfId="39" xr:uid="{00000000-0005-0000-0000-000025000000}"/>
    <cellStyle name="Separador de milhares 2 5" xfId="40" xr:uid="{00000000-0005-0000-0000-000026000000}"/>
    <cellStyle name="Separador de milhares 2 6" xfId="41" xr:uid="{00000000-0005-0000-0000-000027000000}"/>
    <cellStyle name="Separador de milhares 2 7" xfId="42" xr:uid="{00000000-0005-0000-0000-000028000000}"/>
    <cellStyle name="Separador de milhares 2 8" xfId="43" xr:uid="{00000000-0005-0000-0000-000029000000}"/>
    <cellStyle name="Separador de milhares 2 9" xfId="44" xr:uid="{00000000-0005-0000-0000-00002A000000}"/>
    <cellStyle name="Separador de milhares 2_P.A.T.O. 14-11-08 lote 02" xfId="45" xr:uid="{00000000-0005-0000-0000-00002B000000}"/>
    <cellStyle name="Separador de milhares 3" xfId="46" xr:uid="{00000000-0005-0000-0000-00002C000000}"/>
    <cellStyle name="Separador de milhares 4" xfId="47" xr:uid="{00000000-0005-0000-0000-00002D000000}"/>
    <cellStyle name="Separador de milhares 5" xfId="48" xr:uid="{00000000-0005-0000-0000-00002E000000}"/>
    <cellStyle name="Separador de milhares 6" xfId="49" xr:uid="{00000000-0005-0000-0000-00002F000000}"/>
    <cellStyle name="Separador de milhares 7" xfId="50" xr:uid="{00000000-0005-0000-0000-000030000000}"/>
    <cellStyle name="Separador de milhares 8" xfId="51" xr:uid="{00000000-0005-0000-0000-000031000000}"/>
    <cellStyle name="SUB-TOT" xfId="52" xr:uid="{00000000-0005-0000-0000-000032000000}"/>
    <cellStyle name="sub-total" xfId="53" xr:uid="{00000000-0005-0000-0000-000033000000}"/>
    <cellStyle name="Texto" xfId="54" xr:uid="{00000000-0005-0000-0000-000034000000}"/>
    <cellStyle name="Texto 2" xfId="55" xr:uid="{00000000-0005-0000-0000-000035000000}"/>
    <cellStyle name="Textol" xfId="56" xr:uid="{00000000-0005-0000-0000-000036000000}"/>
    <cellStyle name="Textol 2" xfId="57" xr:uid="{00000000-0005-0000-0000-000037000000}"/>
    <cellStyle name="Título 1 1" xfId="58" xr:uid="{00000000-0005-0000-0000-000038000000}"/>
    <cellStyle name="Título 1 1 1" xfId="59" xr:uid="{00000000-0005-0000-0000-000039000000}"/>
    <cellStyle name="Título 1 1 1 1" xfId="60" xr:uid="{00000000-0005-0000-0000-00003A000000}"/>
    <cellStyle name="Título 1 1 1 1 1" xfId="61" xr:uid="{00000000-0005-0000-0000-00003B000000}"/>
    <cellStyle name="Título 1 1 1 1 1 1" xfId="62" xr:uid="{00000000-0005-0000-0000-00003C000000}"/>
    <cellStyle name="Título 1 1 1 1 1 1 1" xfId="63" xr:uid="{00000000-0005-0000-0000-00003D000000}"/>
    <cellStyle name="Título 1 1 1 1 1 1 1 1" xfId="64" xr:uid="{00000000-0005-0000-0000-00003E000000}"/>
    <cellStyle name="Título 1 1 1 1 1 1 1 1 1" xfId="65" xr:uid="{00000000-0005-0000-0000-00003F000000}"/>
    <cellStyle name="Título 1 1 1 1 1 1 1 1 1 1" xfId="66" xr:uid="{00000000-0005-0000-0000-000040000000}"/>
    <cellStyle name="Título 1 1_P.A.T.O. 14-11-08 lote 02" xfId="67" xr:uid="{00000000-0005-0000-0000-000041000000}"/>
    <cellStyle name="Vírgula 2" xfId="2" xr:uid="{00000000-0005-0000-0000-000042000000}"/>
    <cellStyle name="Vírgula 2 2" xfId="69" xr:uid="{00000000-0005-0000-0000-000043000000}"/>
    <cellStyle name="Vírgula 3" xfId="68" xr:uid="{00000000-0005-0000-0000-000044000000}"/>
    <cellStyle name="Vírgula 4" xfId="3" xr:uid="{00000000-0005-0000-0000-000045000000}"/>
  </cellStyles>
  <dxfs count="142"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u val="none"/>
        <color theme="0"/>
      </font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u val="none"/>
        <color theme="0"/>
      </font>
    </dxf>
    <dxf>
      <font>
        <color theme="0"/>
      </font>
      <numFmt numFmtId="14" formatCode="0.00%"/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57150</xdr:rowOff>
    </xdr:from>
    <xdr:ext cx="620857" cy="747280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342900" y="57150"/>
          <a:ext cx="620857" cy="7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933450</xdr:colOff>
      <xdr:row>0</xdr:row>
      <xdr:rowOff>152400</xdr:rowOff>
    </xdr:from>
    <xdr:ext cx="3698298" cy="528205"/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1181100" y="152400"/>
          <a:ext cx="3698298" cy="52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0</xdr:row>
      <xdr:rowOff>57150</xdr:rowOff>
    </xdr:from>
    <xdr:ext cx="666750" cy="638175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1190625" y="5715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790575</xdr:colOff>
      <xdr:row>0</xdr:row>
      <xdr:rowOff>104775</xdr:rowOff>
    </xdr:from>
    <xdr:ext cx="3905250" cy="457200"/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2552700" y="104775"/>
          <a:ext cx="3905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246290</xdr:colOff>
      <xdr:row>0</xdr:row>
      <xdr:rowOff>110218</xdr:rowOff>
    </xdr:from>
    <xdr:ext cx="1027339" cy="1057275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246290" y="110218"/>
          <a:ext cx="102733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627288</xdr:colOff>
      <xdr:row>0</xdr:row>
      <xdr:rowOff>148317</xdr:rowOff>
    </xdr:from>
    <xdr:ext cx="8084004" cy="981075"/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2273752" y="148317"/>
          <a:ext cx="8084004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76200</xdr:rowOff>
    </xdr:from>
    <xdr:ext cx="514350" cy="5334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5" t="10075" r="79388" b="31410"/>
        <a:stretch>
          <a:fillRect/>
        </a:stretch>
      </xdr:blipFill>
      <xdr:spPr bwMode="auto">
        <a:xfrm>
          <a:off x="676275" y="76200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476250</xdr:colOff>
      <xdr:row>0</xdr:row>
      <xdr:rowOff>114300</xdr:rowOff>
    </xdr:from>
    <xdr:ext cx="3695700" cy="476250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2305050" y="114300"/>
          <a:ext cx="3695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0</xdr:rowOff>
    </xdr:from>
    <xdr:ext cx="921203" cy="976993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238125" y="0"/>
          <a:ext cx="921203" cy="976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103415</xdr:colOff>
      <xdr:row>0</xdr:row>
      <xdr:rowOff>27214</xdr:rowOff>
    </xdr:from>
    <xdr:ext cx="7341054" cy="900793"/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1695451" y="27214"/>
          <a:ext cx="73410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0</xdr:rowOff>
    </xdr:from>
    <xdr:ext cx="921203" cy="976993"/>
    <xdr:pic>
      <xdr:nvPicPr>
        <xdr:cNvPr id="2" name="Imagem 3">
          <a:extLst>
            <a:ext uri="{FF2B5EF4-FFF2-40B4-BE49-F238E27FC236}">
              <a16:creationId xmlns:a16="http://schemas.microsoft.com/office/drawing/2014/main" id="{5E4D2BEB-DBE2-478A-ABD1-95410E7E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238125" y="0"/>
          <a:ext cx="921203" cy="976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398690</xdr:colOff>
      <xdr:row>0</xdr:row>
      <xdr:rowOff>93889</xdr:rowOff>
    </xdr:from>
    <xdr:ext cx="8840560" cy="900793"/>
    <xdr:pic>
      <xdr:nvPicPr>
        <xdr:cNvPr id="3" name="Imagem 4">
          <a:extLst>
            <a:ext uri="{FF2B5EF4-FFF2-40B4-BE49-F238E27FC236}">
              <a16:creationId xmlns:a16="http://schemas.microsoft.com/office/drawing/2014/main" id="{4D6C799F-A0AC-4581-9B2C-8FA07440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1617890" y="93889"/>
          <a:ext cx="8840560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1</xdr:row>
      <xdr:rowOff>104775</xdr:rowOff>
    </xdr:from>
    <xdr:ext cx="918883" cy="96034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1000125" y="266700"/>
          <a:ext cx="918883" cy="960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514350</xdr:colOff>
      <xdr:row>2</xdr:row>
      <xdr:rowOff>66675</xdr:rowOff>
    </xdr:from>
    <xdr:ext cx="5545231" cy="665629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1695450" y="390525"/>
          <a:ext cx="5545231" cy="66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76200</xdr:rowOff>
    </xdr:from>
    <xdr:ext cx="914400" cy="96034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742950" y="238125"/>
          <a:ext cx="914400" cy="960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180975</xdr:colOff>
      <xdr:row>2</xdr:row>
      <xdr:rowOff>47625</xdr:rowOff>
    </xdr:from>
    <xdr:ext cx="5557557" cy="656104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1362075" y="371475"/>
          <a:ext cx="5557557" cy="656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11</xdr:row>
      <xdr:rowOff>9525</xdr:rowOff>
    </xdr:from>
    <xdr:ext cx="7016564" cy="7440146"/>
    <xdr:pic>
      <xdr:nvPicPr>
        <xdr:cNvPr id="4" name="image3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0700"/>
          <a:ext cx="7016564" cy="744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ngefix\engefix\Meus%20documentos\Documentos_Empresa\Modelo_Or&#231;amento_Arman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cardo/Meus%20documentos/Manaus/BR%20319%202005/Planilha%20Br%20319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icardo%20Mesquita/180105/Meus%20documentos/BR%20242/Vicente/GAUTAMA%20MENS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TO%20DE%20EXPANS&#195;O\Plano%20Diretor%20de%20Obras\Planodiretor4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a/Downloads/PLANILHA%20DA%20PROPOSTA%20COMPL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Base"/>
      <sheetName val="Comp"/>
      <sheetName val="Ins Bas"/>
      <sheetName val="Ins Hidro"/>
      <sheetName val="Ins"/>
      <sheetName val="Ins Acab"/>
      <sheetName val="Ins Elet"/>
      <sheetName val="Ins Dados"/>
      <sheetName val="Resumo"/>
      <sheetName val="Módulo1"/>
      <sheetName val="Módulo2"/>
      <sheetName val="Insumos"/>
      <sheetName val="Composições"/>
      <sheetName val="Plan2"/>
      <sheetName val="Plan3"/>
      <sheetName val="Plan4"/>
      <sheetName val="Insumos_Elétrica"/>
      <sheetName val="Insumos Básicos"/>
      <sheetName val="Ins_Elét"/>
      <sheetName val="Insumos Acabament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0.11</v>
          </cell>
        </row>
        <row r="12">
          <cell r="I12">
            <v>0.42</v>
          </cell>
        </row>
        <row r="22">
          <cell r="I22">
            <v>0.35</v>
          </cell>
        </row>
        <row r="28">
          <cell r="I28">
            <v>0</v>
          </cell>
        </row>
        <row r="61">
          <cell r="I61">
            <v>20</v>
          </cell>
        </row>
        <row r="70">
          <cell r="I70">
            <v>3.41</v>
          </cell>
        </row>
        <row r="71">
          <cell r="I71">
            <v>365.3</v>
          </cell>
        </row>
        <row r="72">
          <cell r="I72">
            <v>665</v>
          </cell>
        </row>
        <row r="361">
          <cell r="I361">
            <v>1.73</v>
          </cell>
        </row>
        <row r="363">
          <cell r="I363">
            <v>2.84</v>
          </cell>
        </row>
        <row r="365">
          <cell r="I365">
            <v>2.84</v>
          </cell>
        </row>
        <row r="366">
          <cell r="I366">
            <v>3.13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 de Reajustament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</sheetNames>
    <sheetDataSet>
      <sheetData sheetId="0">
        <row r="9">
          <cell r="A9">
            <v>2200201</v>
          </cell>
          <cell r="B9" t="str">
            <v>Reparos localizados</v>
          </cell>
          <cell r="C9" t="str">
            <v>m2</v>
          </cell>
          <cell r="D9">
            <v>25980.5</v>
          </cell>
          <cell r="F9">
            <v>0</v>
          </cell>
        </row>
        <row r="10">
          <cell r="A10">
            <v>2221005</v>
          </cell>
          <cell r="B10" t="str">
            <v>Lama asfáltica</v>
          </cell>
          <cell r="C10" t="str">
            <v>m2</v>
          </cell>
          <cell r="D10">
            <v>104300</v>
          </cell>
          <cell r="F10">
            <v>0</v>
          </cell>
        </row>
        <row r="11">
          <cell r="A11">
            <v>2234800</v>
          </cell>
          <cell r="B11" t="str">
            <v>Fresagem do pavimento</v>
          </cell>
          <cell r="C11" t="str">
            <v>m2</v>
          </cell>
          <cell r="D11">
            <v>46480</v>
          </cell>
          <cell r="F11">
            <v>0</v>
          </cell>
        </row>
        <row r="12">
          <cell r="A12">
            <v>2240000</v>
          </cell>
          <cell r="B12" t="str">
            <v>Pintura de ligação</v>
          </cell>
          <cell r="C12" t="str">
            <v>m2</v>
          </cell>
          <cell r="D12">
            <v>46480</v>
          </cell>
          <cell r="F12">
            <v>0</v>
          </cell>
        </row>
        <row r="13">
          <cell r="A13">
            <v>2254000</v>
          </cell>
          <cell r="B13" t="str">
            <v>CBUQ</v>
          </cell>
          <cell r="C13" t="str">
            <v>t</v>
          </cell>
          <cell r="D13">
            <v>3346.6</v>
          </cell>
          <cell r="F13">
            <v>0</v>
          </cell>
        </row>
        <row r="14">
          <cell r="A14">
            <v>3240000</v>
          </cell>
          <cell r="B14" t="str">
            <v>Pintura de ligação</v>
          </cell>
          <cell r="C14" t="str">
            <v>m2</v>
          </cell>
          <cell r="D14">
            <v>105000</v>
          </cell>
          <cell r="F14">
            <v>0</v>
          </cell>
        </row>
        <row r="15">
          <cell r="A15">
            <v>3254012</v>
          </cell>
          <cell r="B15" t="str">
            <v>CBUQ (massa fina)</v>
          </cell>
          <cell r="C15" t="str">
            <v>t</v>
          </cell>
          <cell r="D15">
            <v>6300</v>
          </cell>
          <cell r="F15">
            <v>0</v>
          </cell>
        </row>
        <row r="61">
          <cell r="A61">
            <v>0</v>
          </cell>
          <cell r="B61">
            <v>0</v>
          </cell>
          <cell r="D61">
            <v>0</v>
          </cell>
          <cell r="F61">
            <v>0</v>
          </cell>
        </row>
        <row r="62">
          <cell r="A62">
            <v>0</v>
          </cell>
          <cell r="B62">
            <v>0</v>
          </cell>
          <cell r="D62">
            <v>0</v>
          </cell>
          <cell r="F62">
            <v>0</v>
          </cell>
        </row>
        <row r="63">
          <cell r="A63">
            <v>0</v>
          </cell>
          <cell r="B63">
            <v>0</v>
          </cell>
          <cell r="D63">
            <v>0</v>
          </cell>
          <cell r="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F64">
            <v>0</v>
          </cell>
        </row>
        <row r="65">
          <cell r="A65">
            <v>0</v>
          </cell>
          <cell r="B65">
            <v>0</v>
          </cell>
          <cell r="D65">
            <v>0</v>
          </cell>
          <cell r="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F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F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F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F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Ins Bas"/>
      <sheetName val="Ins Hidro"/>
      <sheetName val="Ins"/>
      <sheetName val="Ins Acab"/>
      <sheetName val="Ins Elet"/>
      <sheetName val="Resumo"/>
      <sheetName val="Módulo1"/>
      <sheetName val="Módulo2"/>
      <sheetName val="Geral"/>
      <sheetName val="GERAL I"/>
      <sheetName val="Estacas Escavadas "/>
      <sheetName val="Calcinacao"/>
      <sheetName val="Estacas Pre-Moldadas"/>
    </sheetNames>
    <sheetDataSet>
      <sheetData sheetId="0" refreshError="1">
        <row r="362">
          <cell r="E362" t="str">
            <v>UNID</v>
          </cell>
        </row>
        <row r="363">
          <cell r="E363">
            <v>1.61</v>
          </cell>
        </row>
        <row r="364">
          <cell r="E364">
            <v>0.11</v>
          </cell>
        </row>
        <row r="365">
          <cell r="E365">
            <v>15</v>
          </cell>
        </row>
        <row r="366">
          <cell r="E366">
            <v>12</v>
          </cell>
        </row>
        <row r="367">
          <cell r="E367">
            <v>12</v>
          </cell>
        </row>
        <row r="368">
          <cell r="E368">
            <v>2.21</v>
          </cell>
        </row>
        <row r="369">
          <cell r="E369">
            <v>1.34</v>
          </cell>
        </row>
        <row r="370">
          <cell r="E370" t="str">
            <v>TOTAL</v>
          </cell>
        </row>
        <row r="371">
          <cell r="E371" t="str">
            <v>B.D.I</v>
          </cell>
        </row>
        <row r="374">
          <cell r="E374" t="str">
            <v>UNID</v>
          </cell>
        </row>
        <row r="375">
          <cell r="E375">
            <v>0.22</v>
          </cell>
        </row>
        <row r="376">
          <cell r="E376">
            <v>15</v>
          </cell>
        </row>
        <row r="377">
          <cell r="E377">
            <v>12</v>
          </cell>
        </row>
        <row r="378">
          <cell r="E378">
            <v>2.21</v>
          </cell>
        </row>
        <row r="379">
          <cell r="E379">
            <v>1.34</v>
          </cell>
        </row>
        <row r="380">
          <cell r="E380" t="str">
            <v>TOTAL</v>
          </cell>
        </row>
        <row r="381">
          <cell r="E381" t="str">
            <v>B.D.I</v>
          </cell>
        </row>
        <row r="384">
          <cell r="E384" t="str">
            <v>UNID</v>
          </cell>
        </row>
        <row r="385">
          <cell r="E385">
            <v>1</v>
          </cell>
        </row>
        <row r="386">
          <cell r="E386">
            <v>5</v>
          </cell>
        </row>
        <row r="387">
          <cell r="E387">
            <v>20</v>
          </cell>
        </row>
        <row r="388">
          <cell r="E388">
            <v>2.5</v>
          </cell>
        </row>
        <row r="389">
          <cell r="E389">
            <v>2.21</v>
          </cell>
        </row>
        <row r="390">
          <cell r="E390">
            <v>1.34</v>
          </cell>
        </row>
        <row r="391">
          <cell r="E391" t="str">
            <v>TOTAL</v>
          </cell>
        </row>
        <row r="392">
          <cell r="E392" t="str">
            <v>B.D.I</v>
          </cell>
        </row>
        <row r="395">
          <cell r="E395" t="str">
            <v>UNID</v>
          </cell>
        </row>
        <row r="396">
          <cell r="E396">
            <v>0.24</v>
          </cell>
        </row>
        <row r="397">
          <cell r="E397">
            <v>2.21</v>
          </cell>
        </row>
        <row r="398">
          <cell r="E398">
            <v>1.34</v>
          </cell>
        </row>
        <row r="399">
          <cell r="E399" t="str">
            <v>TOTAL</v>
          </cell>
        </row>
        <row r="400">
          <cell r="E400" t="str">
            <v>B.D.I</v>
          </cell>
        </row>
        <row r="403">
          <cell r="E403" t="str">
            <v>UNID</v>
          </cell>
        </row>
        <row r="404">
          <cell r="E404">
            <v>1</v>
          </cell>
        </row>
        <row r="405">
          <cell r="E405">
            <v>15</v>
          </cell>
        </row>
        <row r="406">
          <cell r="E406">
            <v>12</v>
          </cell>
        </row>
        <row r="407">
          <cell r="E407">
            <v>2.21</v>
          </cell>
        </row>
        <row r="408">
          <cell r="E408">
            <v>1.34</v>
          </cell>
        </row>
        <row r="409">
          <cell r="E409" t="str">
            <v>TOTAL</v>
          </cell>
        </row>
        <row r="410">
          <cell r="E410" t="str">
            <v>B.D.I</v>
          </cell>
        </row>
        <row r="413">
          <cell r="E413" t="str">
            <v>UNID</v>
          </cell>
        </row>
        <row r="414">
          <cell r="E414">
            <v>15</v>
          </cell>
        </row>
        <row r="415">
          <cell r="E415">
            <v>12</v>
          </cell>
        </row>
        <row r="416">
          <cell r="E416">
            <v>2.21</v>
          </cell>
        </row>
        <row r="417">
          <cell r="E417">
            <v>1.34</v>
          </cell>
        </row>
        <row r="418">
          <cell r="E418" t="str">
            <v>TOTAL</v>
          </cell>
        </row>
        <row r="419">
          <cell r="E419" t="str">
            <v>B.D.I</v>
          </cell>
        </row>
        <row r="422">
          <cell r="E422" t="str">
            <v>UNID</v>
          </cell>
        </row>
        <row r="423">
          <cell r="E423">
            <v>1</v>
          </cell>
        </row>
        <row r="424">
          <cell r="E424">
            <v>5</v>
          </cell>
        </row>
        <row r="425">
          <cell r="E425">
            <v>20</v>
          </cell>
        </row>
        <row r="426">
          <cell r="E426">
            <v>1.6</v>
          </cell>
        </row>
        <row r="427">
          <cell r="E427">
            <v>2.21</v>
          </cell>
        </row>
        <row r="428">
          <cell r="E428">
            <v>1.34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CHECK LIST GERAL"/>
      <sheetName val="CHECK LIST 6 a 10"/>
      <sheetName val="CHECK LIST"/>
      <sheetName val="CHECK LIST 1"/>
      <sheetName val="MEMÓRIA GERAL"/>
      <sheetName val="MEMÓRIA 02"/>
      <sheetName val="CHECK LIST 003"/>
      <sheetName val="MEMÓRIA 003"/>
      <sheetName val="CHECK LIST 03"/>
      <sheetName val="MEMÓRIA 03"/>
      <sheetName val="MEMÓRIA 1 a 5"/>
      <sheetName val="MEMÓRIA 1"/>
      <sheetName val="ORÇAMENTO GERAL"/>
      <sheetName val="CRONOGRAMA2"/>
      <sheetName val="CRONO-ABERT"/>
      <sheetName val="ORÇAMENTO"/>
      <sheetName val="ORÇAMENTO 1"/>
      <sheetName val="MOBILIZAÇÕES"/>
      <sheetName val="LISTA EQUIPAMENTOS"/>
      <sheetName val="CRONO-GERAL"/>
      <sheetName val="CPU-GERAL"/>
      <sheetName val="BDI"/>
      <sheetName val="ENCARGOS"/>
      <sheetName val="CRONOGRAMA"/>
      <sheetName val="MOB E DESMOB"/>
      <sheetName val="CRONO-FECHADO"/>
      <sheetName val="CPU"/>
      <sheetName val="CRONO-FECHADO 1"/>
      <sheetName val="CAPACIDADE TÉCNICA"/>
      <sheetName val="CRONOGRAMA 12"/>
      <sheetName val="MOBILIZAÇÃO LOCAL 2"/>
      <sheetName val="MOBILIZAÇÃO LOCAL 3"/>
      <sheetName val="MOBILIZAÇÃO LOCAL 4"/>
      <sheetName val="DESMOB"/>
      <sheetName val="DESMOBILIZAÇÃO"/>
      <sheetName val="Desmob. PADRÃO"/>
      <sheetName val="Mob. e Desmob. 02"/>
      <sheetName val="Plan1"/>
      <sheetName val="Plan2"/>
    </sheetNames>
    <sheetDataSet>
      <sheetData sheetId="0" refreshError="1"/>
      <sheetData sheetId="1">
        <row r="8">
          <cell r="B8" t="str">
            <v>Substituição de 10 (dez) pontes de madeira por pontes de concreto.</v>
          </cell>
        </row>
        <row r="9">
          <cell r="B9" t="str">
            <v>Zona rural do município de Breu Branco – PA,</v>
          </cell>
        </row>
        <row r="12">
          <cell r="E12">
            <v>8</v>
          </cell>
        </row>
        <row r="21">
          <cell r="E21">
            <v>13</v>
          </cell>
        </row>
        <row r="30">
          <cell r="E30">
            <v>14</v>
          </cell>
        </row>
        <row r="39">
          <cell r="E39">
            <v>30</v>
          </cell>
        </row>
        <row r="48">
          <cell r="E48">
            <v>27</v>
          </cell>
        </row>
        <row r="57">
          <cell r="E57">
            <v>13</v>
          </cell>
        </row>
        <row r="66">
          <cell r="E66">
            <v>15</v>
          </cell>
        </row>
        <row r="84">
          <cell r="E84">
            <v>9</v>
          </cell>
        </row>
        <row r="93">
          <cell r="E93">
            <v>13</v>
          </cell>
        </row>
        <row r="102">
          <cell r="E102">
            <v>15</v>
          </cell>
        </row>
      </sheetData>
      <sheetData sheetId="2" refreshError="1"/>
      <sheetData sheetId="3" refreshError="1"/>
      <sheetData sheetId="4" refreshError="1"/>
      <sheetData sheetId="5">
        <row r="12">
          <cell r="D12">
            <v>1</v>
          </cell>
        </row>
        <row r="35">
          <cell r="D35">
            <v>25.6</v>
          </cell>
        </row>
        <row r="39">
          <cell r="D39">
            <v>48</v>
          </cell>
        </row>
        <row r="41">
          <cell r="D41">
            <v>2</v>
          </cell>
        </row>
        <row r="45">
          <cell r="E45">
            <v>117.75</v>
          </cell>
        </row>
        <row r="49">
          <cell r="E49">
            <v>660</v>
          </cell>
        </row>
        <row r="71">
          <cell r="E71">
            <v>33.6</v>
          </cell>
        </row>
        <row r="92">
          <cell r="E92">
            <v>70.960499999999996</v>
          </cell>
        </row>
        <row r="107">
          <cell r="E107">
            <v>50.786999999999992</v>
          </cell>
        </row>
        <row r="110">
          <cell r="E110">
            <v>480</v>
          </cell>
        </row>
        <row r="115">
          <cell r="E115">
            <v>57</v>
          </cell>
        </row>
        <row r="119">
          <cell r="E119">
            <v>4</v>
          </cell>
        </row>
        <row r="126">
          <cell r="E126">
            <v>1.008</v>
          </cell>
        </row>
        <row r="134">
          <cell r="H134">
            <v>0.79600000000000015</v>
          </cell>
        </row>
        <row r="141">
          <cell r="H141">
            <v>6.9439999999999991</v>
          </cell>
        </row>
        <row r="148">
          <cell r="G148">
            <v>1.008</v>
          </cell>
        </row>
        <row r="152">
          <cell r="G152">
            <v>141.12</v>
          </cell>
        </row>
        <row r="165">
          <cell r="E165">
            <v>180</v>
          </cell>
        </row>
        <row r="169">
          <cell r="E169">
            <v>12</v>
          </cell>
        </row>
        <row r="184">
          <cell r="E184">
            <v>44.8</v>
          </cell>
        </row>
        <row r="199">
          <cell r="E199">
            <v>15.600000000000001</v>
          </cell>
        </row>
        <row r="203">
          <cell r="G203">
            <v>2184</v>
          </cell>
        </row>
        <row r="3290">
          <cell r="G3290">
            <v>36</v>
          </cell>
        </row>
        <row r="3295">
          <cell r="G3295">
            <v>8.64</v>
          </cell>
        </row>
        <row r="3299">
          <cell r="G3299">
            <v>864</v>
          </cell>
        </row>
        <row r="3308">
          <cell r="G3308">
            <v>0</v>
          </cell>
        </row>
        <row r="3323">
          <cell r="G3323">
            <v>10</v>
          </cell>
        </row>
        <row r="3328">
          <cell r="G3328">
            <v>10</v>
          </cell>
        </row>
        <row r="3333">
          <cell r="H3333">
            <v>6</v>
          </cell>
        </row>
        <row r="3344">
          <cell r="F3344">
            <v>21.120935072788114</v>
          </cell>
        </row>
        <row r="3359">
          <cell r="D3359">
            <v>14.0717</v>
          </cell>
        </row>
        <row r="3366">
          <cell r="D3366">
            <v>25.6</v>
          </cell>
        </row>
        <row r="3370">
          <cell r="D3370">
            <v>90</v>
          </cell>
        </row>
        <row r="3372">
          <cell r="D3372">
            <v>2</v>
          </cell>
        </row>
        <row r="3376">
          <cell r="E3376">
            <v>187.65</v>
          </cell>
        </row>
        <row r="3380">
          <cell r="E3380">
            <v>660</v>
          </cell>
        </row>
        <row r="3385">
          <cell r="C3385">
            <v>0</v>
          </cell>
        </row>
        <row r="3392">
          <cell r="E3392">
            <v>0</v>
          </cell>
        </row>
        <row r="3398">
          <cell r="E3398">
            <v>0</v>
          </cell>
        </row>
        <row r="3402">
          <cell r="E3402">
            <v>58.800000000000004</v>
          </cell>
        </row>
        <row r="3407">
          <cell r="E3407">
            <v>0</v>
          </cell>
        </row>
        <row r="3423">
          <cell r="E3423">
            <v>118.2675</v>
          </cell>
        </row>
        <row r="3438">
          <cell r="E3438">
            <v>85.220999999999989</v>
          </cell>
        </row>
        <row r="3441">
          <cell r="E3441">
            <v>480</v>
          </cell>
        </row>
        <row r="3446">
          <cell r="E3446">
            <v>63</v>
          </cell>
        </row>
        <row r="3450">
          <cell r="E3450">
            <v>4</v>
          </cell>
        </row>
        <row r="3457">
          <cell r="E3457">
            <v>1.008</v>
          </cell>
        </row>
        <row r="3465">
          <cell r="H3465">
            <v>0.79600000000000015</v>
          </cell>
        </row>
        <row r="3472">
          <cell r="H3472">
            <v>6.9439999999999991</v>
          </cell>
        </row>
        <row r="3479">
          <cell r="G3479">
            <v>1.008</v>
          </cell>
        </row>
        <row r="3483">
          <cell r="G3483">
            <v>141.12</v>
          </cell>
        </row>
        <row r="3496">
          <cell r="E3496">
            <v>204</v>
          </cell>
        </row>
        <row r="3500">
          <cell r="E3500">
            <v>12</v>
          </cell>
        </row>
        <row r="3515">
          <cell r="E3515">
            <v>44.8</v>
          </cell>
        </row>
        <row r="3530">
          <cell r="E3530">
            <v>15.600000000000001</v>
          </cell>
        </row>
        <row r="3534">
          <cell r="G3534">
            <v>2184</v>
          </cell>
        </row>
        <row r="3541">
          <cell r="G3541">
            <v>48</v>
          </cell>
        </row>
        <row r="3544">
          <cell r="G3544">
            <v>181</v>
          </cell>
        </row>
        <row r="3553">
          <cell r="G3553">
            <v>18.25</v>
          </cell>
        </row>
        <row r="3557">
          <cell r="G3557">
            <v>2555</v>
          </cell>
        </row>
        <row r="3565">
          <cell r="G3565">
            <v>7.68</v>
          </cell>
        </row>
        <row r="3571">
          <cell r="G3571">
            <v>5.76</v>
          </cell>
        </row>
        <row r="3575">
          <cell r="G3575">
            <v>1152</v>
          </cell>
        </row>
        <row r="3582">
          <cell r="G3582">
            <v>10.880000000000003</v>
          </cell>
        </row>
        <row r="3588">
          <cell r="G3588">
            <v>3.584000000000001</v>
          </cell>
        </row>
        <row r="3592">
          <cell r="G3592">
            <v>716.80000000000018</v>
          </cell>
        </row>
        <row r="3599">
          <cell r="G3599">
            <v>92.4</v>
          </cell>
        </row>
        <row r="3609">
          <cell r="G3609">
            <v>13.725</v>
          </cell>
        </row>
        <row r="3613">
          <cell r="G3613">
            <v>2745</v>
          </cell>
        </row>
        <row r="3618">
          <cell r="G3618">
            <v>270</v>
          </cell>
        </row>
        <row r="3622">
          <cell r="G3622">
            <v>90</v>
          </cell>
        </row>
        <row r="3627">
          <cell r="G3627">
            <v>21.599999999999998</v>
          </cell>
        </row>
        <row r="3631">
          <cell r="G3631">
            <v>4320</v>
          </cell>
        </row>
        <row r="3640">
          <cell r="G3640">
            <v>0</v>
          </cell>
        </row>
        <row r="3660">
          <cell r="G3660">
            <v>15</v>
          </cell>
        </row>
        <row r="3665">
          <cell r="H3665">
            <v>6</v>
          </cell>
        </row>
        <row r="3676">
          <cell r="F3676">
            <v>24.333386622447822</v>
          </cell>
        </row>
        <row r="3691">
          <cell r="D3691">
            <v>14.0717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>
        <row r="591">
          <cell r="F591">
            <v>0.05</v>
          </cell>
        </row>
      </sheetData>
      <sheetData sheetId="14" refreshError="1"/>
      <sheetData sheetId="15" refreshError="1"/>
      <sheetData sheetId="16" refreshError="1"/>
      <sheetData sheetId="17"/>
      <sheetData sheetId="18">
        <row r="38">
          <cell r="L38">
            <v>42251.83</v>
          </cell>
        </row>
      </sheetData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outlinePr summaryBelow="0"/>
    <pageSetUpPr fitToPage="1"/>
  </sheetPr>
  <dimension ref="A1:R368"/>
  <sheetViews>
    <sheetView showGridLines="0" tabSelected="1" view="pageBreakPreview" zoomScale="110" zoomScaleNormal="100" zoomScaleSheetLayoutView="110" workbookViewId="0">
      <selection activeCell="B52" sqref="B52:B58"/>
    </sheetView>
  </sheetViews>
  <sheetFormatPr defaultColWidth="8.85546875" defaultRowHeight="16.5" x14ac:dyDescent="0.3"/>
  <cols>
    <col min="1" max="1" width="6.85546875" style="4" customWidth="1"/>
    <col min="2" max="2" width="49.85546875" style="1" customWidth="1"/>
    <col min="3" max="3" width="6.28515625" style="1" customWidth="1"/>
    <col min="4" max="4" width="9.28515625" style="1" bestFit="1" customWidth="1"/>
    <col min="5" max="5" width="9.28515625" style="1" hidden="1" customWidth="1"/>
    <col min="6" max="6" width="11.42578125" style="1" customWidth="1"/>
    <col min="7" max="7" width="15" style="3" customWidth="1"/>
    <col min="8" max="8" width="11.85546875" style="2" hidden="1" customWidth="1"/>
    <col min="9" max="9" width="9" style="1" bestFit="1" customWidth="1"/>
    <col min="10" max="10" width="14.5703125" style="1" bestFit="1" customWidth="1"/>
    <col min="11" max="11" width="8.85546875" style="1"/>
    <col min="12" max="12" width="14" style="1" customWidth="1"/>
    <col min="13" max="13" width="22.28515625" style="1" customWidth="1"/>
    <col min="14" max="15" width="8.85546875" style="1"/>
    <col min="16" max="16" width="49" style="1" customWidth="1"/>
    <col min="17" max="16384" width="8.85546875" style="1"/>
  </cols>
  <sheetData>
    <row r="1" spans="1:18" x14ac:dyDescent="0.3">
      <c r="A1" s="410"/>
      <c r="B1" s="411"/>
      <c r="C1" s="411"/>
      <c r="D1" s="411"/>
      <c r="E1" s="411"/>
      <c r="F1" s="411"/>
      <c r="G1" s="412"/>
    </row>
    <row r="2" spans="1:18" x14ac:dyDescent="0.3">
      <c r="A2" s="413"/>
      <c r="B2" s="414"/>
      <c r="C2" s="414"/>
      <c r="D2" s="414"/>
      <c r="E2" s="414"/>
      <c r="F2" s="414"/>
      <c r="G2" s="415"/>
    </row>
    <row r="3" spans="1:18" x14ac:dyDescent="0.3">
      <c r="A3" s="413"/>
      <c r="B3" s="414"/>
      <c r="C3" s="414"/>
      <c r="D3" s="414"/>
      <c r="E3" s="414"/>
      <c r="F3" s="414"/>
      <c r="G3" s="415"/>
    </row>
    <row r="4" spans="1:18" x14ac:dyDescent="0.3">
      <c r="A4" s="416"/>
      <c r="B4" s="417"/>
      <c r="C4" s="417"/>
      <c r="D4" s="417"/>
      <c r="E4" s="417"/>
      <c r="F4" s="417"/>
      <c r="G4" s="418"/>
    </row>
    <row r="5" spans="1:18" s="32" customFormat="1" ht="22.5" customHeight="1" x14ac:dyDescent="0.3">
      <c r="A5" s="91" t="s">
        <v>163</v>
      </c>
      <c r="B5" s="419" t="s">
        <v>1120</v>
      </c>
      <c r="C5" s="419"/>
      <c r="D5" s="419"/>
      <c r="E5" s="419"/>
      <c r="F5" s="419"/>
      <c r="G5" s="420"/>
      <c r="H5" s="90"/>
    </row>
    <row r="6" spans="1:18" s="87" customFormat="1" ht="44.25" customHeight="1" x14ac:dyDescent="0.25">
      <c r="A6" s="89" t="s">
        <v>162</v>
      </c>
      <c r="B6" s="404" t="s">
        <v>1289</v>
      </c>
      <c r="C6" s="404"/>
      <c r="D6" s="404"/>
      <c r="E6" s="404"/>
      <c r="F6" s="404"/>
      <c r="G6" s="405"/>
      <c r="H6" s="88"/>
    </row>
    <row r="7" spans="1:18" ht="16.5" customHeight="1" x14ac:dyDescent="0.3">
      <c r="A7" s="406" t="s">
        <v>161</v>
      </c>
      <c r="B7" s="407"/>
      <c r="C7" s="407"/>
      <c r="D7" s="407"/>
      <c r="E7" s="407"/>
      <c r="F7" s="407"/>
      <c r="G7" s="408"/>
    </row>
    <row r="8" spans="1:18" s="4" customFormat="1" ht="25.5" x14ac:dyDescent="0.3">
      <c r="A8" s="86" t="s">
        <v>160</v>
      </c>
      <c r="B8" s="86" t="s">
        <v>159</v>
      </c>
      <c r="C8" s="86" t="s">
        <v>158</v>
      </c>
      <c r="D8" s="86" t="s">
        <v>157</v>
      </c>
      <c r="E8" s="86" t="s">
        <v>156</v>
      </c>
      <c r="F8" s="86" t="s">
        <v>334</v>
      </c>
      <c r="G8" s="85" t="s">
        <v>155</v>
      </c>
      <c r="H8" s="84"/>
    </row>
    <row r="9" spans="1:18" s="7" customFormat="1" x14ac:dyDescent="0.3">
      <c r="A9" s="76">
        <v>1</v>
      </c>
      <c r="B9" s="409" t="s">
        <v>154</v>
      </c>
      <c r="C9" s="409"/>
      <c r="D9" s="409"/>
      <c r="E9" s="409"/>
      <c r="F9" s="409"/>
      <c r="G9" s="74">
        <f>SUM(G10)*I9</f>
        <v>19090.7068</v>
      </c>
      <c r="H9" s="82"/>
      <c r="I9" s="8">
        <v>1</v>
      </c>
    </row>
    <row r="10" spans="1:18" x14ac:dyDescent="0.3">
      <c r="A10" s="569" t="s">
        <v>153</v>
      </c>
      <c r="B10" s="581" t="s">
        <v>151</v>
      </c>
      <c r="C10" s="581"/>
      <c r="D10" s="581"/>
      <c r="E10" s="581"/>
      <c r="F10" s="581"/>
      <c r="G10" s="573">
        <f>SUM(G11:G11)</f>
        <v>19090.7068</v>
      </c>
      <c r="H10" s="27"/>
      <c r="I10" s="26"/>
      <c r="J10" s="3"/>
      <c r="P10" s="83" t="s">
        <v>151</v>
      </c>
      <c r="Q10" s="83"/>
      <c r="R10" s="83"/>
    </row>
    <row r="11" spans="1:18" x14ac:dyDescent="0.3">
      <c r="A11" s="79" t="s">
        <v>152</v>
      </c>
      <c r="B11" s="361" t="s">
        <v>62</v>
      </c>
      <c r="C11" s="362" t="s">
        <v>158</v>
      </c>
      <c r="D11" s="363">
        <v>8</v>
      </c>
      <c r="E11" s="364"/>
      <c r="F11" s="364">
        <f>J11*0.995</f>
        <v>2386.33835</v>
      </c>
      <c r="G11" s="364">
        <f>F11*D11</f>
        <v>19090.7068</v>
      </c>
      <c r="H11" s="25">
        <f>'[5]MEMÓRIA GERAL'!D12</f>
        <v>1</v>
      </c>
      <c r="I11" s="24"/>
      <c r="J11" s="353">
        <v>2398.33</v>
      </c>
      <c r="L11" s="3">
        <f>J11-G11</f>
        <v>-16692.376799999998</v>
      </c>
      <c r="M11" s="1">
        <v>2386.34</v>
      </c>
      <c r="P11" s="30" t="s">
        <v>151</v>
      </c>
      <c r="Q11" s="29"/>
      <c r="R11" s="28"/>
    </row>
    <row r="12" spans="1:18" s="68" customFormat="1" ht="18" customHeight="1" x14ac:dyDescent="0.3">
      <c r="A12" s="76">
        <v>2</v>
      </c>
      <c r="B12" s="409" t="s">
        <v>1121</v>
      </c>
      <c r="C12" s="409"/>
      <c r="D12" s="409"/>
      <c r="E12" s="409"/>
      <c r="F12" s="409"/>
      <c r="G12" s="74">
        <f>G13+G22+G36+G41</f>
        <v>246103.15779459997</v>
      </c>
      <c r="H12" s="73"/>
      <c r="I12" s="72">
        <v>1</v>
      </c>
      <c r="J12" s="72"/>
      <c r="P12" s="71" t="s">
        <v>62</v>
      </c>
      <c r="Q12" s="70" t="s">
        <v>14</v>
      </c>
      <c r="R12" s="69">
        <v>2398.33</v>
      </c>
    </row>
    <row r="13" spans="1:18" x14ac:dyDescent="0.3">
      <c r="A13" s="569" t="s">
        <v>117</v>
      </c>
      <c r="B13" s="574" t="s">
        <v>13</v>
      </c>
      <c r="C13" s="575"/>
      <c r="D13" s="575"/>
      <c r="E13" s="575"/>
      <c r="F13" s="576"/>
      <c r="G13" s="573">
        <f>G14+G18</f>
        <v>64750.496799099994</v>
      </c>
      <c r="H13" s="27"/>
      <c r="I13" s="26"/>
      <c r="J13" s="3"/>
      <c r="P13" s="23" t="s">
        <v>60</v>
      </c>
      <c r="Q13" s="22" t="s">
        <v>40</v>
      </c>
      <c r="R13" s="21">
        <v>377.9</v>
      </c>
    </row>
    <row r="14" spans="1:18" x14ac:dyDescent="0.3">
      <c r="A14" s="569" t="s">
        <v>116</v>
      </c>
      <c r="B14" s="578" t="s">
        <v>66</v>
      </c>
      <c r="C14" s="579"/>
      <c r="D14" s="579"/>
      <c r="E14" s="579"/>
      <c r="F14" s="580"/>
      <c r="G14" s="573">
        <f>SUM(G15:G17)</f>
        <v>33059.462030099996</v>
      </c>
      <c r="H14" s="27"/>
      <c r="I14" s="26"/>
      <c r="J14" s="3"/>
      <c r="P14" s="23"/>
      <c r="Q14" s="22"/>
      <c r="R14" s="21"/>
    </row>
    <row r="15" spans="1:18" x14ac:dyDescent="0.3">
      <c r="A15" s="79" t="s">
        <v>115</v>
      </c>
      <c r="B15" s="361" t="s">
        <v>1122</v>
      </c>
      <c r="C15" s="362" t="s">
        <v>2</v>
      </c>
      <c r="D15" s="363">
        <v>81</v>
      </c>
      <c r="E15" s="364">
        <v>178.69</v>
      </c>
      <c r="F15" s="364">
        <f>J15*0.995</f>
        <v>100.9328</v>
      </c>
      <c r="G15" s="364">
        <f>F15*D15</f>
        <v>8175.5568000000003</v>
      </c>
      <c r="H15" s="25">
        <f>'[5]MEMÓRIA GERAL'!D35</f>
        <v>25.6</v>
      </c>
      <c r="I15" s="24"/>
      <c r="J15" s="353">
        <v>101.44</v>
      </c>
      <c r="L15" s="353">
        <f t="shared" ref="L15:L22" si="0">J15-G15</f>
        <v>-8074.1168000000007</v>
      </c>
      <c r="P15" s="23" t="s">
        <v>70</v>
      </c>
      <c r="Q15" s="22" t="s">
        <v>40</v>
      </c>
      <c r="R15" s="21">
        <v>410.64</v>
      </c>
    </row>
    <row r="16" spans="1:18" x14ac:dyDescent="0.3">
      <c r="A16" s="79" t="s">
        <v>114</v>
      </c>
      <c r="B16" s="361" t="s">
        <v>1</v>
      </c>
      <c r="C16" s="362" t="s">
        <v>0</v>
      </c>
      <c r="D16" s="363">
        <v>8.2140000000000004</v>
      </c>
      <c r="E16" s="364">
        <v>64.61</v>
      </c>
      <c r="F16" s="364">
        <f t="shared" ref="F16:F20" si="1">J16*0.995</f>
        <v>914.31544999999994</v>
      </c>
      <c r="G16" s="364">
        <f t="shared" ref="G16:G20" si="2">F16*D16</f>
        <v>7510.1871062999999</v>
      </c>
      <c r="H16" s="25">
        <f>'[5]MEMÓRIA GERAL'!D39</f>
        <v>48</v>
      </c>
      <c r="I16" s="24"/>
      <c r="J16" s="353">
        <v>918.91</v>
      </c>
      <c r="L16" s="353">
        <f t="shared" si="0"/>
        <v>-6591.2771063</v>
      </c>
      <c r="P16" s="83" t="s">
        <v>55</v>
      </c>
      <c r="Q16" s="83"/>
      <c r="R16" s="83"/>
    </row>
    <row r="17" spans="1:18" x14ac:dyDescent="0.3">
      <c r="A17" s="79" t="s">
        <v>113</v>
      </c>
      <c r="B17" s="361" t="s">
        <v>354</v>
      </c>
      <c r="C17" s="362" t="s">
        <v>6</v>
      </c>
      <c r="D17" s="363">
        <v>1117.1479999999999</v>
      </c>
      <c r="E17" s="364">
        <v>2028.85</v>
      </c>
      <c r="F17" s="364">
        <f t="shared" si="1"/>
        <v>15.55185</v>
      </c>
      <c r="G17" s="364">
        <f t="shared" si="2"/>
        <v>17373.718123799998</v>
      </c>
      <c r="H17" s="25">
        <f>'[5]MEMÓRIA GERAL'!D41</f>
        <v>2</v>
      </c>
      <c r="I17" s="24"/>
      <c r="J17" s="353">
        <v>15.63</v>
      </c>
      <c r="L17" s="353">
        <f t="shared" si="0"/>
        <v>-17358.088123799997</v>
      </c>
      <c r="P17" s="30" t="s">
        <v>50</v>
      </c>
      <c r="Q17" s="29"/>
      <c r="R17" s="28"/>
    </row>
    <row r="18" spans="1:18" x14ac:dyDescent="0.3">
      <c r="A18" s="569" t="s">
        <v>112</v>
      </c>
      <c r="B18" s="578" t="s">
        <v>11</v>
      </c>
      <c r="C18" s="579"/>
      <c r="D18" s="579"/>
      <c r="E18" s="579"/>
      <c r="F18" s="571"/>
      <c r="G18" s="573">
        <f>SUM(G19:G21)</f>
        <v>31691.034768999998</v>
      </c>
      <c r="H18" s="27">
        <f>'[5]MEMÓRIA GERAL'!E45</f>
        <v>117.75</v>
      </c>
      <c r="I18" s="26"/>
      <c r="J18" s="3"/>
      <c r="L18" s="1">
        <f t="shared" si="0"/>
        <v>-31691.034768999998</v>
      </c>
      <c r="P18" s="23" t="s">
        <v>67</v>
      </c>
      <c r="Q18" s="22" t="s">
        <v>40</v>
      </c>
      <c r="R18" s="21">
        <v>234.64</v>
      </c>
    </row>
    <row r="19" spans="1:18" x14ac:dyDescent="0.3">
      <c r="A19" s="79" t="s">
        <v>111</v>
      </c>
      <c r="B19" s="361" t="s">
        <v>1122</v>
      </c>
      <c r="C19" s="362" t="s">
        <v>2</v>
      </c>
      <c r="D19" s="363">
        <v>10.18</v>
      </c>
      <c r="E19" s="364">
        <v>19</v>
      </c>
      <c r="F19" s="364">
        <f t="shared" si="1"/>
        <v>100.9328</v>
      </c>
      <c r="G19" s="364">
        <f t="shared" si="2"/>
        <v>1027.4959039999999</v>
      </c>
      <c r="H19" s="25">
        <f>'[5]MEMÓRIA GERAL'!E49</f>
        <v>660</v>
      </c>
      <c r="I19" s="24"/>
      <c r="J19" s="353">
        <v>101.44</v>
      </c>
      <c r="L19" s="353">
        <f t="shared" si="0"/>
        <v>-926.05590399999983</v>
      </c>
      <c r="P19" s="23" t="s">
        <v>45</v>
      </c>
      <c r="Q19" s="22" t="s">
        <v>40</v>
      </c>
      <c r="R19" s="21">
        <v>108.51</v>
      </c>
    </row>
    <row r="20" spans="1:18" x14ac:dyDescent="0.3">
      <c r="A20" s="79" t="s">
        <v>110</v>
      </c>
      <c r="B20" s="361" t="s">
        <v>1</v>
      </c>
      <c r="C20" s="362" t="s">
        <v>0</v>
      </c>
      <c r="D20" s="363">
        <v>8.26</v>
      </c>
      <c r="E20" s="364">
        <v>38</v>
      </c>
      <c r="F20" s="364">
        <f t="shared" si="1"/>
        <v>914.31544999999994</v>
      </c>
      <c r="G20" s="364">
        <f t="shared" si="2"/>
        <v>7552.2456169999996</v>
      </c>
      <c r="H20" s="25">
        <f>'[5]MEMÓRIA GERAL'!E71</f>
        <v>33.6</v>
      </c>
      <c r="I20" s="24"/>
      <c r="J20" s="353">
        <v>918.91</v>
      </c>
      <c r="L20" s="353">
        <f t="shared" si="0"/>
        <v>-6633.3356169999997</v>
      </c>
      <c r="P20" s="23" t="s">
        <v>37</v>
      </c>
      <c r="Q20" s="22" t="s">
        <v>19</v>
      </c>
      <c r="R20" s="21">
        <v>5000.41</v>
      </c>
    </row>
    <row r="21" spans="1:18" x14ac:dyDescent="0.3">
      <c r="A21" s="79" t="s">
        <v>109</v>
      </c>
      <c r="B21" s="361" t="s">
        <v>354</v>
      </c>
      <c r="C21" s="362" t="s">
        <v>6</v>
      </c>
      <c r="D21" s="363">
        <v>1486.08</v>
      </c>
      <c r="E21" s="364">
        <v>38</v>
      </c>
      <c r="F21" s="364">
        <f t="shared" ref="F21" si="3">J21*0.995</f>
        <v>15.55185</v>
      </c>
      <c r="G21" s="364">
        <f t="shared" ref="G21" si="4">F21*D21</f>
        <v>23111.293247999998</v>
      </c>
      <c r="H21" s="25"/>
      <c r="I21" s="24"/>
      <c r="J21" s="564">
        <v>15.63</v>
      </c>
      <c r="L21" s="564"/>
      <c r="P21" s="23"/>
      <c r="Q21" s="22"/>
      <c r="R21" s="21"/>
    </row>
    <row r="22" spans="1:18" x14ac:dyDescent="0.3">
      <c r="A22" s="569" t="s">
        <v>108</v>
      </c>
      <c r="B22" s="574" t="s">
        <v>10</v>
      </c>
      <c r="C22" s="575"/>
      <c r="D22" s="575"/>
      <c r="E22" s="575"/>
      <c r="F22" s="576"/>
      <c r="G22" s="573">
        <f>G23+G27+G31</f>
        <v>163132.34785799999</v>
      </c>
      <c r="H22" s="25"/>
      <c r="I22" s="24"/>
      <c r="J22" s="564"/>
      <c r="L22" s="564">
        <f t="shared" si="0"/>
        <v>-163132.34785799999</v>
      </c>
      <c r="P22" s="23"/>
      <c r="Q22" s="22"/>
      <c r="R22" s="21"/>
    </row>
    <row r="23" spans="1:18" x14ac:dyDescent="0.3">
      <c r="A23" s="569" t="s">
        <v>107</v>
      </c>
      <c r="B23" s="578" t="s">
        <v>9</v>
      </c>
      <c r="C23" s="579"/>
      <c r="D23" s="579"/>
      <c r="E23" s="579"/>
      <c r="F23" s="580"/>
      <c r="G23" s="573">
        <f>SUM(G24:G26)</f>
        <v>20234.817499999997</v>
      </c>
      <c r="H23" s="27"/>
      <c r="I23" s="26"/>
      <c r="J23" s="3"/>
      <c r="P23" s="23" t="s">
        <v>27</v>
      </c>
      <c r="Q23" s="22" t="s">
        <v>23</v>
      </c>
      <c r="R23" s="21">
        <v>41.8</v>
      </c>
    </row>
    <row r="24" spans="1:18" x14ac:dyDescent="0.3">
      <c r="A24" s="79" t="s">
        <v>106</v>
      </c>
      <c r="B24" s="361" t="s">
        <v>1122</v>
      </c>
      <c r="C24" s="362" t="s">
        <v>2</v>
      </c>
      <c r="D24" s="363">
        <v>15.04</v>
      </c>
      <c r="E24" s="364"/>
      <c r="F24" s="364">
        <f>J24*0.995</f>
        <v>100.9328</v>
      </c>
      <c r="G24" s="364">
        <f>F24*D24</f>
        <v>1518.0293119999999</v>
      </c>
      <c r="H24" s="25">
        <f>'[5]MEMÓRIA GERAL'!E92</f>
        <v>70.960499999999996</v>
      </c>
      <c r="I24" s="24"/>
      <c r="J24" s="353">
        <v>101.44</v>
      </c>
      <c r="L24" s="3">
        <f t="shared" ref="L24:L36" si="5">J24-G24</f>
        <v>-1416.5893119999998</v>
      </c>
      <c r="P24" s="23" t="s">
        <v>36</v>
      </c>
      <c r="Q24" s="22" t="s">
        <v>0</v>
      </c>
      <c r="R24" s="21">
        <v>57.11</v>
      </c>
    </row>
    <row r="25" spans="1:18" x14ac:dyDescent="0.3">
      <c r="A25" s="79" t="s">
        <v>105</v>
      </c>
      <c r="B25" s="361" t="s">
        <v>1</v>
      </c>
      <c r="C25" s="362" t="s">
        <v>0</v>
      </c>
      <c r="D25" s="363">
        <v>5.04</v>
      </c>
      <c r="E25" s="364"/>
      <c r="F25" s="364">
        <f t="shared" ref="F25:F26" si="6">J25*0.995</f>
        <v>914.31544999999994</v>
      </c>
      <c r="G25" s="364">
        <f t="shared" ref="G25:G26" si="7">F25*D25</f>
        <v>4608.1498679999995</v>
      </c>
      <c r="H25" s="25">
        <f>'[5]MEMÓRIA GERAL'!E107</f>
        <v>50.786999999999992</v>
      </c>
      <c r="I25" s="24"/>
      <c r="J25" s="353">
        <v>918.91</v>
      </c>
      <c r="L25" s="3">
        <f t="shared" si="5"/>
        <v>-3689.2398679999997</v>
      </c>
      <c r="P25" s="23" t="s">
        <v>35</v>
      </c>
      <c r="Q25" s="22" t="s">
        <v>19</v>
      </c>
      <c r="R25" s="21">
        <v>339.91</v>
      </c>
    </row>
    <row r="26" spans="1:18" x14ac:dyDescent="0.3">
      <c r="A26" s="79" t="s">
        <v>104</v>
      </c>
      <c r="B26" s="361" t="s">
        <v>354</v>
      </c>
      <c r="C26" s="362" t="s">
        <v>6</v>
      </c>
      <c r="D26" s="363">
        <v>907.2</v>
      </c>
      <c r="E26" s="364"/>
      <c r="F26" s="364">
        <f t="shared" si="6"/>
        <v>15.55185</v>
      </c>
      <c r="G26" s="364">
        <f t="shared" si="7"/>
        <v>14108.63832</v>
      </c>
      <c r="H26" s="25"/>
      <c r="I26" s="24"/>
      <c r="J26" s="353">
        <v>15.63</v>
      </c>
      <c r="L26" s="3"/>
      <c r="P26" s="23"/>
      <c r="Q26" s="22"/>
      <c r="R26" s="21"/>
    </row>
    <row r="27" spans="1:18" x14ac:dyDescent="0.3">
      <c r="A27" s="569" t="s">
        <v>103</v>
      </c>
      <c r="B27" s="578" t="s">
        <v>8</v>
      </c>
      <c r="C27" s="579"/>
      <c r="D27" s="579"/>
      <c r="E27" s="579"/>
      <c r="F27" s="580"/>
      <c r="G27" s="573">
        <f>SUM(G28:G30)</f>
        <v>53704.120049999998</v>
      </c>
      <c r="H27" s="25"/>
      <c r="I27" s="24"/>
      <c r="J27" s="353"/>
      <c r="L27" s="3"/>
      <c r="P27" s="23"/>
      <c r="Q27" s="22"/>
      <c r="R27" s="21"/>
    </row>
    <row r="28" spans="1:18" x14ac:dyDescent="0.3">
      <c r="A28" s="79" t="s">
        <v>102</v>
      </c>
      <c r="B28" s="361" t="s">
        <v>1122</v>
      </c>
      <c r="C28" s="362" t="s">
        <v>2</v>
      </c>
      <c r="D28" s="363">
        <v>83.2</v>
      </c>
      <c r="E28" s="364"/>
      <c r="F28" s="364">
        <f t="shared" ref="F28" si="8">J28*0.995</f>
        <v>100.9328</v>
      </c>
      <c r="G28" s="364">
        <f t="shared" ref="G28" si="9">F28*D28</f>
        <v>8397.6089599999996</v>
      </c>
      <c r="H28" s="25"/>
      <c r="I28" s="24"/>
      <c r="J28" s="353">
        <v>101.44</v>
      </c>
      <c r="L28" s="3"/>
      <c r="P28" s="23"/>
      <c r="Q28" s="22"/>
      <c r="R28" s="21"/>
    </row>
    <row r="29" spans="1:18" x14ac:dyDescent="0.3">
      <c r="A29" s="79" t="s">
        <v>101</v>
      </c>
      <c r="B29" s="361" t="s">
        <v>1</v>
      </c>
      <c r="C29" s="362" t="s">
        <v>0</v>
      </c>
      <c r="D29" s="363">
        <v>12.2</v>
      </c>
      <c r="E29" s="364"/>
      <c r="F29" s="364">
        <f t="shared" ref="F29:F30" si="10">J29*0.995</f>
        <v>914.31544999999994</v>
      </c>
      <c r="G29" s="364">
        <f t="shared" ref="G29:G30" si="11">F29*D29</f>
        <v>11154.648489999998</v>
      </c>
      <c r="H29" s="31">
        <f>'[5]MEMÓRIA GERAL'!E110</f>
        <v>480</v>
      </c>
      <c r="I29" s="24"/>
      <c r="J29" s="353">
        <v>918.91</v>
      </c>
      <c r="L29" s="3">
        <f t="shared" si="5"/>
        <v>-10235.738489999998</v>
      </c>
      <c r="P29" s="23" t="s">
        <v>34</v>
      </c>
      <c r="Q29" s="22" t="s">
        <v>0</v>
      </c>
      <c r="R29" s="21">
        <v>53.22</v>
      </c>
    </row>
    <row r="30" spans="1:18" x14ac:dyDescent="0.3">
      <c r="A30" s="79" t="s">
        <v>100</v>
      </c>
      <c r="B30" s="361" t="s">
        <v>354</v>
      </c>
      <c r="C30" s="362" t="s">
        <v>6</v>
      </c>
      <c r="D30" s="363">
        <v>2196</v>
      </c>
      <c r="E30" s="364"/>
      <c r="F30" s="364">
        <f t="shared" si="10"/>
        <v>15.55185</v>
      </c>
      <c r="G30" s="364">
        <f t="shared" si="11"/>
        <v>34151.8626</v>
      </c>
      <c r="H30" s="25">
        <f>'[5]MEMÓRIA GERAL'!E115</f>
        <v>57</v>
      </c>
      <c r="I30" s="24"/>
      <c r="J30" s="353">
        <v>15.63</v>
      </c>
      <c r="L30" s="3">
        <f t="shared" si="5"/>
        <v>-34136.232600000003</v>
      </c>
      <c r="P30" s="23" t="s">
        <v>33</v>
      </c>
      <c r="Q30" s="22" t="s">
        <v>19</v>
      </c>
      <c r="R30" s="21">
        <v>41.87</v>
      </c>
    </row>
    <row r="31" spans="1:18" ht="17.25" customHeight="1" x14ac:dyDescent="0.3">
      <c r="A31" s="569" t="s">
        <v>99</v>
      </c>
      <c r="B31" s="578" t="s">
        <v>5</v>
      </c>
      <c r="C31" s="579"/>
      <c r="D31" s="579"/>
      <c r="E31" s="579"/>
      <c r="F31" s="580"/>
      <c r="G31" s="573">
        <f>SUM(G32:G35)</f>
        <v>89193.410307999991</v>
      </c>
      <c r="H31" s="31">
        <f>'[5]MEMÓRIA GERAL'!E119</f>
        <v>4</v>
      </c>
      <c r="I31" s="24"/>
      <c r="J31" s="365"/>
      <c r="L31" s="3">
        <f t="shared" si="5"/>
        <v>-89193.410307999991</v>
      </c>
      <c r="P31" s="23" t="s">
        <v>32</v>
      </c>
      <c r="Q31" s="22" t="s">
        <v>0</v>
      </c>
      <c r="R31" s="21">
        <v>93.3</v>
      </c>
    </row>
    <row r="32" spans="1:18" ht="25.5" x14ac:dyDescent="0.3">
      <c r="A32" s="79" t="s">
        <v>98</v>
      </c>
      <c r="B32" s="361" t="s">
        <v>1123</v>
      </c>
      <c r="C32" s="362" t="s">
        <v>0</v>
      </c>
      <c r="D32" s="363">
        <v>258</v>
      </c>
      <c r="E32" s="364"/>
      <c r="F32" s="364">
        <f t="shared" ref="F32" si="12">J32*0.995</f>
        <v>14.97475</v>
      </c>
      <c r="G32" s="364">
        <f t="shared" ref="G32" si="13">F32*D32</f>
        <v>3863.4855000000002</v>
      </c>
      <c r="H32" s="31">
        <f>'[5]MEMÓRIA GERAL'!E126</f>
        <v>1.008</v>
      </c>
      <c r="I32" s="24"/>
      <c r="J32" s="365">
        <v>15.05</v>
      </c>
      <c r="L32" s="3">
        <f t="shared" si="5"/>
        <v>-3848.4355</v>
      </c>
      <c r="P32" s="23" t="s">
        <v>31</v>
      </c>
      <c r="Q32" s="22" t="s">
        <v>0</v>
      </c>
      <c r="R32" s="21">
        <v>405.43</v>
      </c>
    </row>
    <row r="33" spans="1:18" x14ac:dyDescent="0.3">
      <c r="A33" s="79" t="s">
        <v>97</v>
      </c>
      <c r="B33" s="361" t="s">
        <v>1122</v>
      </c>
      <c r="C33" s="362" t="s">
        <v>2</v>
      </c>
      <c r="D33" s="363">
        <v>86</v>
      </c>
      <c r="E33" s="364"/>
      <c r="F33" s="364">
        <f t="shared" ref="F33:F35" si="14">J33*0.995</f>
        <v>100.9328</v>
      </c>
      <c r="G33" s="364">
        <f t="shared" ref="G33:G35" si="15">F33*D33</f>
        <v>8680.2207999999991</v>
      </c>
      <c r="H33" s="31">
        <f>'[5]MEMÓRIA GERAL'!H134</f>
        <v>0.79600000000000015</v>
      </c>
      <c r="I33" s="24"/>
      <c r="J33" s="365">
        <v>101.44</v>
      </c>
      <c r="L33" s="3">
        <f t="shared" si="5"/>
        <v>-8578.7807999999986</v>
      </c>
      <c r="P33" s="23" t="s">
        <v>30</v>
      </c>
      <c r="Q33" s="22" t="s">
        <v>0</v>
      </c>
      <c r="R33" s="21">
        <v>29.19</v>
      </c>
    </row>
    <row r="34" spans="1:18" x14ac:dyDescent="0.3">
      <c r="A34" s="79" t="s">
        <v>96</v>
      </c>
      <c r="B34" s="361" t="s">
        <v>1</v>
      </c>
      <c r="C34" s="362" t="s">
        <v>0</v>
      </c>
      <c r="D34" s="363">
        <v>20.64</v>
      </c>
      <c r="E34" s="364"/>
      <c r="F34" s="364">
        <f t="shared" si="14"/>
        <v>914.31544999999994</v>
      </c>
      <c r="G34" s="364">
        <f t="shared" si="15"/>
        <v>18871.470888</v>
      </c>
      <c r="H34" s="31">
        <f>'[5]MEMÓRIA GERAL'!H141</f>
        <v>6.9439999999999991</v>
      </c>
      <c r="I34" s="24"/>
      <c r="J34" s="365">
        <v>918.91</v>
      </c>
      <c r="L34" s="3">
        <f t="shared" si="5"/>
        <v>-17952.560888</v>
      </c>
      <c r="P34" s="30" t="s">
        <v>29</v>
      </c>
      <c r="Q34" s="29"/>
      <c r="R34" s="28"/>
    </row>
    <row r="35" spans="1:18" x14ac:dyDescent="0.3">
      <c r="A35" s="79" t="s">
        <v>95</v>
      </c>
      <c r="B35" s="361" t="s">
        <v>354</v>
      </c>
      <c r="C35" s="362" t="s">
        <v>6</v>
      </c>
      <c r="D35" s="363">
        <v>3715.2</v>
      </c>
      <c r="E35" s="364"/>
      <c r="F35" s="364">
        <f t="shared" si="14"/>
        <v>15.55185</v>
      </c>
      <c r="G35" s="364">
        <f t="shared" si="15"/>
        <v>57778.233119999997</v>
      </c>
      <c r="H35" s="31">
        <f>'[5]MEMÓRIA GERAL'!G148</f>
        <v>1.008</v>
      </c>
      <c r="I35" s="24"/>
      <c r="J35" s="365">
        <v>15.63</v>
      </c>
      <c r="L35" s="3">
        <f t="shared" si="5"/>
        <v>-57762.60312</v>
      </c>
      <c r="P35" s="23" t="s">
        <v>28</v>
      </c>
      <c r="Q35" s="22" t="s">
        <v>23</v>
      </c>
      <c r="R35" s="21">
        <v>11.05</v>
      </c>
    </row>
    <row r="36" spans="1:18" x14ac:dyDescent="0.3">
      <c r="A36" s="569" t="s">
        <v>94</v>
      </c>
      <c r="B36" s="574" t="s">
        <v>65</v>
      </c>
      <c r="C36" s="575"/>
      <c r="D36" s="575"/>
      <c r="E36" s="575"/>
      <c r="F36" s="576"/>
      <c r="G36" s="573">
        <f>SUM(G37:G40)</f>
        <v>10645.2264</v>
      </c>
      <c r="H36" s="31">
        <f>'[5]MEMÓRIA GERAL'!G152</f>
        <v>141.12</v>
      </c>
      <c r="I36" s="24"/>
      <c r="J36" s="353"/>
      <c r="L36" s="3">
        <f t="shared" si="5"/>
        <v>-10645.2264</v>
      </c>
      <c r="P36" s="23" t="s">
        <v>27</v>
      </c>
      <c r="Q36" s="22" t="s">
        <v>23</v>
      </c>
      <c r="R36" s="21">
        <v>41.8</v>
      </c>
    </row>
    <row r="37" spans="1:18" x14ac:dyDescent="0.3">
      <c r="A37" s="79" t="s">
        <v>93</v>
      </c>
      <c r="B37" s="361" t="s">
        <v>1128</v>
      </c>
      <c r="C37" s="362" t="s">
        <v>19</v>
      </c>
      <c r="D37" s="363">
        <v>0</v>
      </c>
      <c r="E37" s="364"/>
      <c r="F37" s="364">
        <f t="shared" ref="F37" si="16">J37*0.995</f>
        <v>1533.0860499999999</v>
      </c>
      <c r="G37" s="364">
        <f t="shared" ref="G37" si="17">F37*D37</f>
        <v>0</v>
      </c>
      <c r="H37" s="31"/>
      <c r="I37" s="24"/>
      <c r="J37" s="564">
        <v>1540.79</v>
      </c>
      <c r="L37" s="3"/>
      <c r="P37" s="23"/>
      <c r="Q37" s="22"/>
      <c r="R37" s="21"/>
    </row>
    <row r="38" spans="1:18" x14ac:dyDescent="0.3">
      <c r="A38" s="79" t="s">
        <v>92</v>
      </c>
      <c r="B38" s="361" t="s">
        <v>1129</v>
      </c>
      <c r="C38" s="362" t="s">
        <v>19</v>
      </c>
      <c r="D38" s="363">
        <v>10</v>
      </c>
      <c r="E38" s="364"/>
      <c r="F38" s="364">
        <f t="shared" ref="F38:F40" si="18">J38*0.995</f>
        <v>452.45635000000004</v>
      </c>
      <c r="G38" s="364">
        <f t="shared" ref="G38:G40" si="19">F38*D38</f>
        <v>4524.5635000000002</v>
      </c>
      <c r="H38" s="31"/>
      <c r="I38" s="24"/>
      <c r="J38" s="564">
        <v>454.73</v>
      </c>
      <c r="L38" s="3"/>
      <c r="P38" s="23"/>
      <c r="Q38" s="22"/>
      <c r="R38" s="21"/>
    </row>
    <row r="39" spans="1:18" x14ac:dyDescent="0.3">
      <c r="A39" s="79" t="s">
        <v>91</v>
      </c>
      <c r="B39" s="361" t="s">
        <v>1126</v>
      </c>
      <c r="C39" s="362" t="s">
        <v>19</v>
      </c>
      <c r="D39" s="363">
        <v>10</v>
      </c>
      <c r="E39" s="364"/>
      <c r="F39" s="364">
        <f t="shared" si="18"/>
        <v>601.21879999999999</v>
      </c>
      <c r="G39" s="364">
        <f t="shared" si="19"/>
        <v>6012.1880000000001</v>
      </c>
      <c r="H39" s="31"/>
      <c r="I39" s="24"/>
      <c r="J39" s="564">
        <v>604.24</v>
      </c>
      <c r="L39" s="3"/>
      <c r="P39" s="23"/>
      <c r="Q39" s="22"/>
      <c r="R39" s="21"/>
    </row>
    <row r="40" spans="1:18" x14ac:dyDescent="0.3">
      <c r="A40" s="79" t="s">
        <v>90</v>
      </c>
      <c r="B40" s="361" t="s">
        <v>1127</v>
      </c>
      <c r="C40" s="362" t="s">
        <v>58</v>
      </c>
      <c r="D40" s="363">
        <v>6</v>
      </c>
      <c r="E40" s="364"/>
      <c r="F40" s="364">
        <f t="shared" si="18"/>
        <v>18.079150000000002</v>
      </c>
      <c r="G40" s="364">
        <f t="shared" si="19"/>
        <v>108.47490000000002</v>
      </c>
      <c r="H40" s="31"/>
      <c r="I40" s="24"/>
      <c r="J40" s="564">
        <v>18.170000000000002</v>
      </c>
      <c r="L40" s="3"/>
      <c r="P40" s="23"/>
      <c r="Q40" s="22"/>
      <c r="R40" s="21"/>
    </row>
    <row r="41" spans="1:18" x14ac:dyDescent="0.3">
      <c r="A41" s="569">
        <v>2.7</v>
      </c>
      <c r="B41" s="574" t="s">
        <v>64</v>
      </c>
      <c r="C41" s="575"/>
      <c r="D41" s="575"/>
      <c r="E41" s="575"/>
      <c r="F41" s="576"/>
      <c r="G41" s="573">
        <f>SUM(G42:G43)</f>
        <v>7575.0867375000007</v>
      </c>
      <c r="H41" s="31"/>
      <c r="I41" s="24"/>
      <c r="J41" s="564"/>
      <c r="L41" s="3"/>
      <c r="P41" s="23"/>
      <c r="Q41" s="22"/>
      <c r="R41" s="21"/>
    </row>
    <row r="42" spans="1:18" x14ac:dyDescent="0.3">
      <c r="A42" s="79" t="s">
        <v>88</v>
      </c>
      <c r="B42" s="361" t="s">
        <v>1130</v>
      </c>
      <c r="C42" s="362" t="s">
        <v>40</v>
      </c>
      <c r="D42" s="363">
        <v>16.3</v>
      </c>
      <c r="E42" s="364"/>
      <c r="F42" s="364">
        <f t="shared" ref="F42" si="20">J42*0.995</f>
        <v>49.162949999999995</v>
      </c>
      <c r="G42" s="364">
        <f t="shared" ref="G42" si="21">F42*D42</f>
        <v>801.35608500000001</v>
      </c>
      <c r="H42" s="31"/>
      <c r="I42" s="24"/>
      <c r="J42" s="564">
        <v>49.41</v>
      </c>
      <c r="L42" s="3"/>
      <c r="P42" s="23"/>
      <c r="Q42" s="22"/>
      <c r="R42" s="21"/>
    </row>
    <row r="43" spans="1:18" x14ac:dyDescent="0.3">
      <c r="A43" s="79" t="s">
        <v>87</v>
      </c>
      <c r="B43" s="361" t="s">
        <v>63</v>
      </c>
      <c r="C43" s="362" t="s">
        <v>40</v>
      </c>
      <c r="D43" s="363">
        <v>14.07</v>
      </c>
      <c r="E43" s="364"/>
      <c r="F43" s="364">
        <f t="shared" ref="F43" si="22">J43*0.995</f>
        <v>481.43075000000005</v>
      </c>
      <c r="G43" s="364">
        <f t="shared" ref="G43" si="23">F43*D43</f>
        <v>6773.7306525000004</v>
      </c>
      <c r="H43" s="31"/>
      <c r="I43" s="24"/>
      <c r="J43" s="564">
        <v>483.85</v>
      </c>
      <c r="L43" s="3"/>
      <c r="P43" s="23"/>
      <c r="Q43" s="22"/>
      <c r="R43" s="21"/>
    </row>
    <row r="44" spans="1:18" x14ac:dyDescent="0.3">
      <c r="A44" s="76">
        <v>3</v>
      </c>
      <c r="B44" s="409" t="s">
        <v>1131</v>
      </c>
      <c r="C44" s="409"/>
      <c r="D44" s="409"/>
      <c r="E44" s="409"/>
      <c r="F44" s="409"/>
      <c r="G44" s="568">
        <f>G45+G51+G62+G69+G78+G92+G97</f>
        <v>400935.13855999999</v>
      </c>
      <c r="H44" s="31"/>
      <c r="I44" s="24"/>
      <c r="J44" s="564"/>
      <c r="L44" s="3"/>
      <c r="P44" s="23"/>
      <c r="Q44" s="22"/>
      <c r="R44" s="21"/>
    </row>
    <row r="45" spans="1:18" x14ac:dyDescent="0.3">
      <c r="A45" s="569">
        <v>3.1</v>
      </c>
      <c r="B45" s="577" t="s">
        <v>1132</v>
      </c>
      <c r="C45" s="577"/>
      <c r="D45" s="577"/>
      <c r="E45" s="577"/>
      <c r="F45" s="577"/>
      <c r="G45" s="573">
        <f>SUM(G46:G50)</f>
        <v>40096.767704999998</v>
      </c>
      <c r="H45" s="27"/>
      <c r="I45" s="26"/>
      <c r="J45" s="3"/>
      <c r="P45" s="23" t="s">
        <v>26</v>
      </c>
      <c r="Q45" s="22" t="s">
        <v>25</v>
      </c>
      <c r="R45" s="21">
        <v>8.74</v>
      </c>
    </row>
    <row r="46" spans="1:18" x14ac:dyDescent="0.3">
      <c r="A46" s="79" t="s">
        <v>86</v>
      </c>
      <c r="B46" s="361" t="s">
        <v>67</v>
      </c>
      <c r="C46" s="362" t="s">
        <v>40</v>
      </c>
      <c r="D46" s="363">
        <v>25.6</v>
      </c>
      <c r="E46" s="367"/>
      <c r="F46" s="364">
        <f t="shared" ref="F46" si="24">J46*0.995</f>
        <v>233.46679999999998</v>
      </c>
      <c r="G46" s="364">
        <f t="shared" ref="G46" si="25">F46*D46</f>
        <v>5976.7500799999998</v>
      </c>
      <c r="H46" s="27"/>
      <c r="I46" s="26"/>
      <c r="J46" s="3">
        <v>234.64</v>
      </c>
      <c r="P46" s="23"/>
      <c r="Q46" s="22"/>
      <c r="R46" s="21"/>
    </row>
    <row r="47" spans="1:18" x14ac:dyDescent="0.3">
      <c r="A47" s="79" t="s">
        <v>85</v>
      </c>
      <c r="B47" s="361" t="s">
        <v>45</v>
      </c>
      <c r="C47" s="362" t="s">
        <v>40</v>
      </c>
      <c r="D47" s="363">
        <v>60</v>
      </c>
      <c r="E47" s="367"/>
      <c r="F47" s="364">
        <f t="shared" ref="F47:F50" si="26">J47*0.995</f>
        <v>107.96745</v>
      </c>
      <c r="G47" s="364">
        <f t="shared" ref="G47:G50" si="27">F47*D47</f>
        <v>6478.0469999999996</v>
      </c>
      <c r="H47" s="27"/>
      <c r="I47" s="26"/>
      <c r="J47" s="3">
        <v>108.51</v>
      </c>
      <c r="L47" s="1">
        <f>F47*0.7</f>
        <v>75.577214999999995</v>
      </c>
      <c r="P47" s="23"/>
      <c r="Q47" s="22"/>
      <c r="R47" s="21"/>
    </row>
    <row r="48" spans="1:18" x14ac:dyDescent="0.3">
      <c r="A48" s="79" t="s">
        <v>84</v>
      </c>
      <c r="B48" s="361" t="s">
        <v>69</v>
      </c>
      <c r="C48" s="362" t="s">
        <v>42</v>
      </c>
      <c r="D48" s="363">
        <v>2</v>
      </c>
      <c r="E48" s="367"/>
      <c r="F48" s="364">
        <f t="shared" si="26"/>
        <v>3390.7809000000002</v>
      </c>
      <c r="G48" s="364">
        <f t="shared" si="27"/>
        <v>6781.5618000000004</v>
      </c>
      <c r="H48" s="27"/>
      <c r="I48" s="26"/>
      <c r="J48" s="3">
        <v>3407.82</v>
      </c>
      <c r="P48" s="23"/>
      <c r="Q48" s="22"/>
      <c r="R48" s="21"/>
    </row>
    <row r="49" spans="1:18" x14ac:dyDescent="0.3">
      <c r="A49" s="79" t="s">
        <v>83</v>
      </c>
      <c r="B49" s="361" t="s">
        <v>41</v>
      </c>
      <c r="C49" s="362" t="s">
        <v>40</v>
      </c>
      <c r="D49" s="363">
        <v>129.75</v>
      </c>
      <c r="E49" s="367"/>
      <c r="F49" s="364">
        <f t="shared" si="26"/>
        <v>30.108700000000002</v>
      </c>
      <c r="G49" s="364">
        <f t="shared" si="27"/>
        <v>3906.6038250000001</v>
      </c>
      <c r="H49" s="27"/>
      <c r="I49" s="26"/>
      <c r="J49" s="3">
        <v>30.26</v>
      </c>
      <c r="P49" s="23"/>
      <c r="Q49" s="22"/>
      <c r="R49" s="21"/>
    </row>
    <row r="50" spans="1:18" ht="25.5" x14ac:dyDescent="0.3">
      <c r="A50" s="79" t="s">
        <v>82</v>
      </c>
      <c r="B50" s="361" t="s">
        <v>1133</v>
      </c>
      <c r="C50" s="362" t="s">
        <v>38</v>
      </c>
      <c r="D50" s="363">
        <v>220</v>
      </c>
      <c r="E50" s="367"/>
      <c r="F50" s="364">
        <f t="shared" si="26"/>
        <v>77.062750000000008</v>
      </c>
      <c r="G50" s="364">
        <f t="shared" si="27"/>
        <v>16953.805</v>
      </c>
      <c r="H50" s="27"/>
      <c r="I50" s="26"/>
      <c r="J50" s="3">
        <v>77.45</v>
      </c>
      <c r="P50" s="23"/>
      <c r="Q50" s="22"/>
      <c r="R50" s="21"/>
    </row>
    <row r="51" spans="1:18" x14ac:dyDescent="0.3">
      <c r="A51" s="569">
        <v>3.2</v>
      </c>
      <c r="B51" s="570" t="s">
        <v>29</v>
      </c>
      <c r="C51" s="570"/>
      <c r="D51" s="570"/>
      <c r="E51" s="570"/>
      <c r="F51" s="570"/>
      <c r="G51" s="573">
        <f>SUM(G52:G61)</f>
        <v>29272.154048499997</v>
      </c>
      <c r="H51" s="27"/>
      <c r="I51" s="26"/>
      <c r="J51" s="3"/>
      <c r="P51" s="23"/>
      <c r="Q51" s="22"/>
      <c r="R51" s="21"/>
    </row>
    <row r="52" spans="1:18" x14ac:dyDescent="0.3">
      <c r="A52" s="79" t="s">
        <v>80</v>
      </c>
      <c r="B52" s="361" t="s">
        <v>28</v>
      </c>
      <c r="C52" s="362" t="s">
        <v>23</v>
      </c>
      <c r="D52" s="363">
        <v>70.959999999999994</v>
      </c>
      <c r="E52" s="367"/>
      <c r="F52" s="364">
        <f t="shared" ref="F52" si="28">J52*0.995</f>
        <v>10.99475</v>
      </c>
      <c r="G52" s="364">
        <f t="shared" ref="G52" si="29">F52*D52</f>
        <v>780.18745999999987</v>
      </c>
      <c r="H52" s="27"/>
      <c r="I52" s="26"/>
      <c r="J52" s="567">
        <v>11.05</v>
      </c>
      <c r="P52" s="23"/>
      <c r="Q52" s="22"/>
      <c r="R52" s="21"/>
    </row>
    <row r="53" spans="1:18" x14ac:dyDescent="0.3">
      <c r="A53" s="79" t="s">
        <v>79</v>
      </c>
      <c r="B53" s="361" t="s">
        <v>68</v>
      </c>
      <c r="C53" s="362" t="s">
        <v>23</v>
      </c>
      <c r="D53" s="363">
        <v>50.61</v>
      </c>
      <c r="E53" s="367"/>
      <c r="F53" s="364">
        <f t="shared" ref="F53:F58" si="30">J53*0.995</f>
        <v>41.590999999999994</v>
      </c>
      <c r="G53" s="364">
        <f t="shared" ref="G53:G58" si="31">F53*D53</f>
        <v>2104.9205099999995</v>
      </c>
      <c r="H53" s="27"/>
      <c r="I53" s="26"/>
      <c r="J53" s="567">
        <v>41.8</v>
      </c>
      <c r="P53" s="23"/>
      <c r="Q53" s="22"/>
      <c r="R53" s="21"/>
    </row>
    <row r="54" spans="1:18" x14ac:dyDescent="0.3">
      <c r="A54" s="79" t="s">
        <v>78</v>
      </c>
      <c r="B54" s="361" t="s">
        <v>26</v>
      </c>
      <c r="C54" s="362" t="s">
        <v>25</v>
      </c>
      <c r="D54" s="363">
        <v>240</v>
      </c>
      <c r="E54" s="367"/>
      <c r="F54" s="364">
        <f t="shared" si="30"/>
        <v>8.6963000000000008</v>
      </c>
      <c r="G54" s="364">
        <f t="shared" si="31"/>
        <v>2087.1120000000001</v>
      </c>
      <c r="H54" s="27"/>
      <c r="I54" s="26"/>
      <c r="J54" s="567">
        <v>8.74</v>
      </c>
      <c r="P54" s="23"/>
      <c r="Q54" s="22"/>
      <c r="R54" s="21"/>
    </row>
    <row r="55" spans="1:18" x14ac:dyDescent="0.3">
      <c r="A55" s="79" t="s">
        <v>77</v>
      </c>
      <c r="B55" s="361" t="s">
        <v>1134</v>
      </c>
      <c r="C55" s="362" t="s">
        <v>19</v>
      </c>
      <c r="D55" s="363">
        <v>57</v>
      </c>
      <c r="E55" s="367"/>
      <c r="F55" s="364">
        <f t="shared" si="30"/>
        <v>344.71774999999997</v>
      </c>
      <c r="G55" s="364">
        <f t="shared" si="31"/>
        <v>19648.911749999999</v>
      </c>
      <c r="H55" s="27"/>
      <c r="I55" s="26"/>
      <c r="J55" s="567">
        <v>346.45</v>
      </c>
      <c r="P55" s="23"/>
      <c r="Q55" s="22"/>
      <c r="R55" s="21"/>
    </row>
    <row r="56" spans="1:18" x14ac:dyDescent="0.3">
      <c r="A56" s="79" t="s">
        <v>76</v>
      </c>
      <c r="B56" s="361" t="s">
        <v>1135</v>
      </c>
      <c r="C56" s="362" t="s">
        <v>14</v>
      </c>
      <c r="D56" s="363">
        <v>4</v>
      </c>
      <c r="E56" s="367"/>
      <c r="F56" s="364">
        <f t="shared" si="30"/>
        <v>56.824449999999999</v>
      </c>
      <c r="G56" s="364">
        <f t="shared" si="31"/>
        <v>227.2978</v>
      </c>
      <c r="H56" s="27"/>
      <c r="I56" s="26"/>
      <c r="J56" s="567">
        <v>57.11</v>
      </c>
      <c r="P56" s="23"/>
      <c r="Q56" s="22"/>
      <c r="R56" s="21"/>
    </row>
    <row r="57" spans="1:18" x14ac:dyDescent="0.3">
      <c r="A57" s="79" t="s">
        <v>75</v>
      </c>
      <c r="B57" s="361" t="s">
        <v>24</v>
      </c>
      <c r="C57" s="362" t="s">
        <v>23</v>
      </c>
      <c r="D57" s="363">
        <v>1.01</v>
      </c>
      <c r="E57" s="367"/>
      <c r="F57" s="364">
        <f t="shared" si="30"/>
        <v>37.2926</v>
      </c>
      <c r="G57" s="364">
        <f t="shared" si="31"/>
        <v>37.665526</v>
      </c>
      <c r="H57" s="27"/>
      <c r="I57" s="26"/>
      <c r="J57" s="567">
        <v>37.479999999999997</v>
      </c>
      <c r="P57" s="23"/>
      <c r="Q57" s="22"/>
      <c r="R57" s="21"/>
    </row>
    <row r="58" spans="1:18" ht="25.5" x14ac:dyDescent="0.3">
      <c r="A58" s="79" t="s">
        <v>74</v>
      </c>
      <c r="B58" s="361" t="s">
        <v>1136</v>
      </c>
      <c r="C58" s="362" t="s">
        <v>0</v>
      </c>
      <c r="D58" s="363">
        <v>0.84</v>
      </c>
      <c r="E58" s="367"/>
      <c r="F58" s="364">
        <f t="shared" si="30"/>
        <v>675.53534999999999</v>
      </c>
      <c r="G58" s="364">
        <f t="shared" si="31"/>
        <v>567.44969400000002</v>
      </c>
      <c r="H58" s="27"/>
      <c r="I58" s="26"/>
      <c r="J58" s="567">
        <v>678.93</v>
      </c>
      <c r="P58" s="23"/>
      <c r="Q58" s="22"/>
      <c r="R58" s="21"/>
    </row>
    <row r="59" spans="1:18" x14ac:dyDescent="0.3">
      <c r="A59" s="79" t="s">
        <v>73</v>
      </c>
      <c r="B59" s="361" t="s">
        <v>1137</v>
      </c>
      <c r="C59" s="362" t="s">
        <v>2</v>
      </c>
      <c r="D59" s="363">
        <v>6.94</v>
      </c>
      <c r="E59" s="367"/>
      <c r="F59" s="364">
        <f t="shared" ref="F59:F61" si="32">J59*0.995</f>
        <v>100.9328</v>
      </c>
      <c r="G59" s="364">
        <f t="shared" ref="G59:G61" si="33">F59*D59</f>
        <v>700.47363200000007</v>
      </c>
      <c r="H59" s="27"/>
      <c r="I59" s="26"/>
      <c r="J59" s="567">
        <v>101.44</v>
      </c>
      <c r="P59" s="23"/>
      <c r="Q59" s="22"/>
      <c r="R59" s="21"/>
    </row>
    <row r="60" spans="1:18" x14ac:dyDescent="0.3">
      <c r="A60" s="79" t="s">
        <v>72</v>
      </c>
      <c r="B60" s="361" t="s">
        <v>1</v>
      </c>
      <c r="C60" s="362" t="s">
        <v>0</v>
      </c>
      <c r="D60" s="363">
        <v>1.01</v>
      </c>
      <c r="E60" s="367"/>
      <c r="F60" s="364">
        <f t="shared" si="32"/>
        <v>914.31544999999994</v>
      </c>
      <c r="G60" s="364">
        <f t="shared" si="33"/>
        <v>923.45860449999998</v>
      </c>
      <c r="H60" s="27"/>
      <c r="I60" s="26"/>
      <c r="J60" s="567">
        <v>918.91</v>
      </c>
      <c r="P60" s="23"/>
      <c r="Q60" s="22"/>
      <c r="R60" s="21"/>
    </row>
    <row r="61" spans="1:18" x14ac:dyDescent="0.3">
      <c r="A61" s="79" t="s">
        <v>71</v>
      </c>
      <c r="B61" s="361" t="s">
        <v>1138</v>
      </c>
      <c r="C61" s="362" t="s">
        <v>6</v>
      </c>
      <c r="D61" s="363">
        <v>141.12</v>
      </c>
      <c r="E61" s="367"/>
      <c r="F61" s="364">
        <f t="shared" si="32"/>
        <v>15.55185</v>
      </c>
      <c r="G61" s="364">
        <f t="shared" si="33"/>
        <v>2194.677072</v>
      </c>
      <c r="H61" s="27"/>
      <c r="I61" s="26"/>
      <c r="J61" s="567">
        <v>15.63</v>
      </c>
      <c r="P61" s="23"/>
      <c r="Q61" s="22"/>
      <c r="R61" s="21"/>
    </row>
    <row r="62" spans="1:18" x14ac:dyDescent="0.3">
      <c r="A62" s="569">
        <v>3.3</v>
      </c>
      <c r="B62" s="570" t="s">
        <v>21</v>
      </c>
      <c r="C62" s="570"/>
      <c r="D62" s="570"/>
      <c r="E62" s="570"/>
      <c r="F62" s="570"/>
      <c r="G62" s="573">
        <f>SUM(G63:G68)</f>
        <v>122257.15045999999</v>
      </c>
      <c r="H62" s="27"/>
      <c r="I62" s="26"/>
      <c r="J62" s="3"/>
      <c r="P62" s="23"/>
      <c r="Q62" s="22"/>
      <c r="R62" s="21"/>
    </row>
    <row r="63" spans="1:18" x14ac:dyDescent="0.3">
      <c r="A63" s="79" t="s">
        <v>1139</v>
      </c>
      <c r="B63" s="361" t="s">
        <v>1134</v>
      </c>
      <c r="C63" s="362" t="s">
        <v>19</v>
      </c>
      <c r="D63" s="363">
        <v>180</v>
      </c>
      <c r="E63" s="367"/>
      <c r="F63" s="364">
        <f t="shared" ref="F63" si="34">J63*0.995</f>
        <v>344.71774999999997</v>
      </c>
      <c r="G63" s="364">
        <f t="shared" ref="G63" si="35">F63*D63</f>
        <v>62049.194999999992</v>
      </c>
      <c r="H63" s="27"/>
      <c r="I63" s="26"/>
      <c r="J63" s="3">
        <v>346.45</v>
      </c>
      <c r="P63" s="23"/>
      <c r="Q63" s="22"/>
      <c r="R63" s="21"/>
    </row>
    <row r="64" spans="1:18" x14ac:dyDescent="0.3">
      <c r="A64" s="79" t="s">
        <v>1140</v>
      </c>
      <c r="B64" s="361" t="s">
        <v>1135</v>
      </c>
      <c r="C64" s="362" t="s">
        <v>14</v>
      </c>
      <c r="D64" s="363">
        <v>12</v>
      </c>
      <c r="E64" s="367"/>
      <c r="F64" s="364">
        <f t="shared" ref="F64:F68" si="36">J64*0.995</f>
        <v>56.824449999999999</v>
      </c>
      <c r="G64" s="364">
        <f t="shared" ref="G64:G68" si="37">F64*D64</f>
        <v>681.89339999999993</v>
      </c>
      <c r="H64" s="27"/>
      <c r="I64" s="26"/>
      <c r="J64" s="3">
        <v>57.11</v>
      </c>
      <c r="P64" s="23"/>
      <c r="Q64" s="22"/>
      <c r="R64" s="21"/>
    </row>
    <row r="65" spans="1:18" x14ac:dyDescent="0.3">
      <c r="A65" s="79" t="s">
        <v>1141</v>
      </c>
      <c r="B65" s="361" t="s">
        <v>1142</v>
      </c>
      <c r="C65" s="362" t="s">
        <v>2</v>
      </c>
      <c r="D65" s="363">
        <v>44.8</v>
      </c>
      <c r="E65" s="367"/>
      <c r="F65" s="364">
        <f t="shared" si="36"/>
        <v>100.9328</v>
      </c>
      <c r="G65" s="364">
        <f t="shared" si="37"/>
        <v>4521.7894399999996</v>
      </c>
      <c r="H65" s="27"/>
      <c r="I65" s="26"/>
      <c r="J65" s="3">
        <v>101.44</v>
      </c>
      <c r="P65" s="23"/>
      <c r="Q65" s="22"/>
      <c r="R65" s="21"/>
    </row>
    <row r="66" spans="1:18" x14ac:dyDescent="0.3">
      <c r="A66" s="79" t="s">
        <v>1143</v>
      </c>
      <c r="B66" s="361" t="s">
        <v>1</v>
      </c>
      <c r="C66" s="362" t="s">
        <v>0</v>
      </c>
      <c r="D66" s="363">
        <v>15.6</v>
      </c>
      <c r="E66" s="367"/>
      <c r="F66" s="364">
        <f t="shared" si="36"/>
        <v>914.31544999999994</v>
      </c>
      <c r="G66" s="364">
        <f t="shared" si="37"/>
        <v>14263.321019999999</v>
      </c>
      <c r="H66" s="27"/>
      <c r="I66" s="26"/>
      <c r="J66" s="3">
        <v>918.91</v>
      </c>
      <c r="P66" s="23"/>
      <c r="Q66" s="22"/>
      <c r="R66" s="21"/>
    </row>
    <row r="67" spans="1:18" x14ac:dyDescent="0.3">
      <c r="A67" s="79" t="s">
        <v>1144</v>
      </c>
      <c r="B67" s="361" t="s">
        <v>1145</v>
      </c>
      <c r="C67" s="362" t="s">
        <v>6</v>
      </c>
      <c r="D67" s="363">
        <v>2184</v>
      </c>
      <c r="E67" s="367"/>
      <c r="F67" s="364">
        <f t="shared" si="36"/>
        <v>15.55185</v>
      </c>
      <c r="G67" s="364">
        <f t="shared" si="37"/>
        <v>33965.240400000002</v>
      </c>
      <c r="H67" s="27"/>
      <c r="I67" s="26"/>
      <c r="J67" s="3">
        <v>15.63</v>
      </c>
      <c r="P67" s="23"/>
      <c r="Q67" s="22"/>
      <c r="R67" s="21"/>
    </row>
    <row r="68" spans="1:18" x14ac:dyDescent="0.3">
      <c r="A68" s="79" t="s">
        <v>1146</v>
      </c>
      <c r="B68" s="361" t="s">
        <v>17</v>
      </c>
      <c r="C68" s="362" t="s">
        <v>16</v>
      </c>
      <c r="D68" s="363">
        <v>48</v>
      </c>
      <c r="E68" s="367"/>
      <c r="F68" s="364">
        <f t="shared" si="36"/>
        <v>141.16065</v>
      </c>
      <c r="G68" s="364">
        <f t="shared" si="37"/>
        <v>6775.7111999999997</v>
      </c>
      <c r="H68" s="27"/>
      <c r="I68" s="26"/>
      <c r="J68" s="3">
        <v>141.87</v>
      </c>
      <c r="P68" s="23"/>
      <c r="Q68" s="22"/>
      <c r="R68" s="21"/>
    </row>
    <row r="69" spans="1:18" x14ac:dyDescent="0.3">
      <c r="A69" s="569">
        <v>3.4</v>
      </c>
      <c r="B69" s="570" t="s">
        <v>13</v>
      </c>
      <c r="C69" s="570"/>
      <c r="D69" s="570"/>
      <c r="E69" s="570"/>
      <c r="F69" s="570"/>
      <c r="G69" s="573">
        <f>G70+G74</f>
        <v>74178.494844500005</v>
      </c>
      <c r="H69" s="27"/>
      <c r="I69" s="26"/>
      <c r="J69" s="3"/>
      <c r="P69" s="23"/>
      <c r="Q69" s="22"/>
      <c r="R69" s="21"/>
    </row>
    <row r="70" spans="1:18" x14ac:dyDescent="0.3">
      <c r="A70" s="569" t="s">
        <v>1147</v>
      </c>
      <c r="B70" s="570" t="s">
        <v>1148</v>
      </c>
      <c r="C70" s="570"/>
      <c r="D70" s="570"/>
      <c r="E70" s="570"/>
      <c r="F70" s="570"/>
      <c r="G70" s="573">
        <f>SUM(G71:H73)</f>
        <v>52012.715868500003</v>
      </c>
      <c r="H70" s="27"/>
      <c r="I70" s="26"/>
      <c r="J70" s="3"/>
      <c r="P70" s="23"/>
      <c r="Q70" s="22"/>
      <c r="R70" s="21"/>
    </row>
    <row r="71" spans="1:18" x14ac:dyDescent="0.3">
      <c r="A71" s="79" t="s">
        <v>1149</v>
      </c>
      <c r="B71" s="361" t="s">
        <v>1150</v>
      </c>
      <c r="C71" s="362" t="s">
        <v>2</v>
      </c>
      <c r="D71" s="363">
        <v>125.4</v>
      </c>
      <c r="E71" s="367"/>
      <c r="F71" s="364">
        <f t="shared" ref="F71" si="38">J71*0.995</f>
        <v>100.9328</v>
      </c>
      <c r="G71" s="364">
        <f t="shared" ref="G71" si="39">F71*D71</f>
        <v>12656.973120000001</v>
      </c>
      <c r="H71" s="27"/>
      <c r="I71" s="26"/>
      <c r="J71" s="3">
        <v>101.44</v>
      </c>
      <c r="P71" s="23"/>
      <c r="Q71" s="22"/>
      <c r="R71" s="21"/>
    </row>
    <row r="72" spans="1:18" x14ac:dyDescent="0.3">
      <c r="A72" s="79" t="s">
        <v>1151</v>
      </c>
      <c r="B72" s="361" t="s">
        <v>1</v>
      </c>
      <c r="C72" s="362" t="s">
        <v>0</v>
      </c>
      <c r="D72" s="363">
        <v>12.73</v>
      </c>
      <c r="E72" s="367"/>
      <c r="F72" s="364">
        <f t="shared" ref="F72:F73" si="40">J72*0.995</f>
        <v>914.31544999999994</v>
      </c>
      <c r="G72" s="364">
        <f t="shared" ref="G72:G73" si="41">F72*D72</f>
        <v>11639.235678499999</v>
      </c>
      <c r="H72" s="27"/>
      <c r="I72" s="26"/>
      <c r="J72" s="3">
        <v>918.91</v>
      </c>
      <c r="P72" s="23"/>
      <c r="Q72" s="22"/>
      <c r="R72" s="21"/>
    </row>
    <row r="73" spans="1:18" x14ac:dyDescent="0.3">
      <c r="A73" s="79" t="s">
        <v>1152</v>
      </c>
      <c r="B73" s="361" t="s">
        <v>1153</v>
      </c>
      <c r="C73" s="362" t="s">
        <v>6</v>
      </c>
      <c r="D73" s="363">
        <v>1782.2</v>
      </c>
      <c r="E73" s="367"/>
      <c r="F73" s="364">
        <f t="shared" si="40"/>
        <v>15.55185</v>
      </c>
      <c r="G73" s="364">
        <f t="shared" si="41"/>
        <v>27716.50707</v>
      </c>
      <c r="H73" s="27"/>
      <c r="I73" s="26"/>
      <c r="J73" s="3">
        <v>15.63</v>
      </c>
      <c r="P73" s="23"/>
      <c r="Q73" s="22"/>
      <c r="R73" s="21"/>
    </row>
    <row r="74" spans="1:18" x14ac:dyDescent="0.3">
      <c r="A74" s="569" t="s">
        <v>1154</v>
      </c>
      <c r="B74" s="570" t="s">
        <v>11</v>
      </c>
      <c r="C74" s="570"/>
      <c r="D74" s="570"/>
      <c r="E74" s="570"/>
      <c r="F74" s="570"/>
      <c r="G74" s="573">
        <f>SUM(G75:H77)</f>
        <v>22165.778975999998</v>
      </c>
      <c r="H74" s="27"/>
      <c r="I74" s="26"/>
      <c r="J74" s="3"/>
      <c r="P74" s="23"/>
      <c r="Q74" s="22"/>
      <c r="R74" s="21"/>
    </row>
    <row r="75" spans="1:18" x14ac:dyDescent="0.3">
      <c r="A75" s="79" t="s">
        <v>1155</v>
      </c>
      <c r="B75" s="361" t="s">
        <v>1156</v>
      </c>
      <c r="C75" s="362" t="s">
        <v>2</v>
      </c>
      <c r="D75" s="363">
        <v>7.68</v>
      </c>
      <c r="E75" s="367"/>
      <c r="F75" s="364">
        <f t="shared" ref="F75" si="42">J75*0.995</f>
        <v>100.9328</v>
      </c>
      <c r="G75" s="364">
        <f t="shared" ref="G75" si="43">F75*D75</f>
        <v>775.163904</v>
      </c>
      <c r="H75" s="27"/>
      <c r="I75" s="26"/>
      <c r="J75" s="3">
        <v>101.44</v>
      </c>
      <c r="P75" s="23"/>
      <c r="Q75" s="22"/>
      <c r="R75" s="21"/>
    </row>
    <row r="76" spans="1:18" x14ac:dyDescent="0.3">
      <c r="A76" s="79" t="s">
        <v>1157</v>
      </c>
      <c r="B76" s="361" t="s">
        <v>1</v>
      </c>
      <c r="C76" s="362" t="s">
        <v>0</v>
      </c>
      <c r="D76" s="363">
        <v>5.76</v>
      </c>
      <c r="E76" s="367"/>
      <c r="F76" s="364">
        <f t="shared" ref="F76:F77" si="44">J76*0.995</f>
        <v>914.31544999999994</v>
      </c>
      <c r="G76" s="364">
        <f t="shared" ref="G76:G77" si="45">F76*D76</f>
        <v>5266.4569919999994</v>
      </c>
      <c r="H76" s="27"/>
      <c r="I76" s="26"/>
      <c r="J76" s="3">
        <v>918.91</v>
      </c>
      <c r="P76" s="23"/>
      <c r="Q76" s="22"/>
      <c r="R76" s="21"/>
    </row>
    <row r="77" spans="1:18" x14ac:dyDescent="0.3">
      <c r="A77" s="79" t="s">
        <v>1158</v>
      </c>
      <c r="B77" s="361" t="s">
        <v>1159</v>
      </c>
      <c r="C77" s="362" t="s">
        <v>6</v>
      </c>
      <c r="D77" s="363">
        <v>1036.8</v>
      </c>
      <c r="E77" s="367"/>
      <c r="F77" s="364">
        <f t="shared" si="44"/>
        <v>15.55185</v>
      </c>
      <c r="G77" s="364">
        <f t="shared" si="45"/>
        <v>16124.158079999999</v>
      </c>
      <c r="H77" s="27"/>
      <c r="I77" s="26"/>
      <c r="J77" s="3">
        <v>15.63</v>
      </c>
      <c r="P77" s="23"/>
      <c r="Q77" s="22"/>
      <c r="R77" s="21"/>
    </row>
    <row r="78" spans="1:18" x14ac:dyDescent="0.3">
      <c r="A78" s="569">
        <v>3.5</v>
      </c>
      <c r="B78" s="570" t="s">
        <v>10</v>
      </c>
      <c r="C78" s="570"/>
      <c r="D78" s="570"/>
      <c r="E78" s="570"/>
      <c r="F78" s="570"/>
      <c r="G78" s="573">
        <f>G79+G83+G87</f>
        <v>116910.2583645</v>
      </c>
      <c r="H78" s="27"/>
      <c r="I78" s="26"/>
      <c r="J78" s="3"/>
      <c r="P78" s="23"/>
      <c r="Q78" s="22"/>
      <c r="R78" s="21"/>
    </row>
    <row r="79" spans="1:18" x14ac:dyDescent="0.3">
      <c r="A79" s="569" t="s">
        <v>1160</v>
      </c>
      <c r="B79" s="570" t="s">
        <v>9</v>
      </c>
      <c r="C79" s="570"/>
      <c r="D79" s="570"/>
      <c r="E79" s="570"/>
      <c r="F79" s="570"/>
      <c r="G79" s="573">
        <f>SUM(G80:H82)</f>
        <v>14404.207647000001</v>
      </c>
      <c r="H79" s="27"/>
      <c r="I79" s="26"/>
      <c r="J79" s="3"/>
      <c r="P79" s="23"/>
      <c r="Q79" s="22"/>
      <c r="R79" s="21"/>
    </row>
    <row r="80" spans="1:18" x14ac:dyDescent="0.3">
      <c r="A80" s="79" t="s">
        <v>1161</v>
      </c>
      <c r="B80" s="361" t="s">
        <v>1162</v>
      </c>
      <c r="C80" s="362" t="s">
        <v>2</v>
      </c>
      <c r="D80" s="363">
        <v>10.88</v>
      </c>
      <c r="E80" s="367"/>
      <c r="F80" s="364">
        <f t="shared" ref="F80" si="46">J80*0.995</f>
        <v>100.9328</v>
      </c>
      <c r="G80" s="364">
        <f t="shared" ref="G80" si="47">F80*D80</f>
        <v>1098.148864</v>
      </c>
      <c r="H80" s="27"/>
      <c r="I80" s="26"/>
      <c r="J80" s="3">
        <v>101.44</v>
      </c>
      <c r="P80" s="23"/>
      <c r="Q80" s="22"/>
      <c r="R80" s="21"/>
    </row>
    <row r="81" spans="1:18" x14ac:dyDescent="0.3">
      <c r="A81" s="79" t="s">
        <v>1163</v>
      </c>
      <c r="B81" s="361" t="s">
        <v>1</v>
      </c>
      <c r="C81" s="362" t="s">
        <v>0</v>
      </c>
      <c r="D81" s="363">
        <v>3.58</v>
      </c>
      <c r="E81" s="367"/>
      <c r="F81" s="364">
        <f t="shared" ref="F81:F82" si="48">J81*0.995</f>
        <v>914.31544999999994</v>
      </c>
      <c r="G81" s="364">
        <f t="shared" ref="G81:G82" si="49">F81*D81</f>
        <v>3273.249311</v>
      </c>
      <c r="H81" s="27"/>
      <c r="I81" s="26"/>
      <c r="J81" s="3">
        <v>918.91</v>
      </c>
      <c r="P81" s="23"/>
      <c r="Q81" s="22"/>
      <c r="R81" s="21"/>
    </row>
    <row r="82" spans="1:18" x14ac:dyDescent="0.3">
      <c r="A82" s="79" t="s">
        <v>1164</v>
      </c>
      <c r="B82" s="361" t="s">
        <v>1165</v>
      </c>
      <c r="C82" s="362" t="s">
        <v>6</v>
      </c>
      <c r="D82" s="363">
        <v>645.12</v>
      </c>
      <c r="E82" s="367"/>
      <c r="F82" s="364">
        <f t="shared" si="48"/>
        <v>15.55185</v>
      </c>
      <c r="G82" s="364">
        <f t="shared" si="49"/>
        <v>10032.809472000001</v>
      </c>
      <c r="H82" s="27"/>
      <c r="I82" s="26"/>
      <c r="J82" s="3">
        <v>15.63</v>
      </c>
      <c r="P82" s="23"/>
      <c r="Q82" s="22"/>
      <c r="R82" s="21"/>
    </row>
    <row r="83" spans="1:18" x14ac:dyDescent="0.3">
      <c r="A83" s="569" t="s">
        <v>1166</v>
      </c>
      <c r="B83" s="570" t="s">
        <v>8</v>
      </c>
      <c r="C83" s="570"/>
      <c r="D83" s="570"/>
      <c r="E83" s="570"/>
      <c r="F83" s="570"/>
      <c r="G83" s="573">
        <f>SUM(G84:H86)</f>
        <v>40278.090037499998</v>
      </c>
      <c r="H83" s="27"/>
      <c r="I83" s="26"/>
      <c r="J83" s="3"/>
      <c r="P83" s="23"/>
      <c r="Q83" s="22"/>
      <c r="R83" s="21"/>
    </row>
    <row r="84" spans="1:18" x14ac:dyDescent="0.3">
      <c r="A84" s="79" t="s">
        <v>1167</v>
      </c>
      <c r="B84" s="361" t="s">
        <v>1168</v>
      </c>
      <c r="C84" s="362" t="s">
        <v>2</v>
      </c>
      <c r="D84" s="363">
        <v>62.4</v>
      </c>
      <c r="E84" s="367"/>
      <c r="F84" s="364">
        <f t="shared" ref="F84" si="50">J84*0.995</f>
        <v>100.9328</v>
      </c>
      <c r="G84" s="364">
        <f t="shared" ref="G84" si="51">F84*D84</f>
        <v>6298.2067200000001</v>
      </c>
      <c r="H84" s="27"/>
      <c r="I84" s="26"/>
      <c r="J84" s="3">
        <v>101.44</v>
      </c>
      <c r="P84" s="23"/>
      <c r="Q84" s="22"/>
      <c r="R84" s="21"/>
    </row>
    <row r="85" spans="1:18" x14ac:dyDescent="0.3">
      <c r="A85" s="79" t="s">
        <v>1169</v>
      </c>
      <c r="B85" s="361" t="s">
        <v>1</v>
      </c>
      <c r="C85" s="362" t="s">
        <v>0</v>
      </c>
      <c r="D85" s="363">
        <v>9.15</v>
      </c>
      <c r="E85" s="367"/>
      <c r="F85" s="364">
        <f t="shared" ref="F85:F86" si="52">J85*0.995</f>
        <v>914.31544999999994</v>
      </c>
      <c r="G85" s="364">
        <f t="shared" ref="G85:G86" si="53">F85*D85</f>
        <v>8365.9863674999997</v>
      </c>
      <c r="H85" s="27"/>
      <c r="I85" s="26"/>
      <c r="J85" s="3">
        <v>918.91</v>
      </c>
      <c r="P85" s="23"/>
      <c r="Q85" s="22"/>
      <c r="R85" s="21"/>
    </row>
    <row r="86" spans="1:18" x14ac:dyDescent="0.3">
      <c r="A86" s="79" t="s">
        <v>1170</v>
      </c>
      <c r="B86" s="361" t="s">
        <v>1171</v>
      </c>
      <c r="C86" s="362" t="s">
        <v>6</v>
      </c>
      <c r="D86" s="363">
        <v>1647</v>
      </c>
      <c r="E86" s="367"/>
      <c r="F86" s="364">
        <f t="shared" si="52"/>
        <v>15.55185</v>
      </c>
      <c r="G86" s="364">
        <f t="shared" si="53"/>
        <v>25613.896949999998</v>
      </c>
      <c r="H86" s="27"/>
      <c r="I86" s="26"/>
      <c r="J86" s="3">
        <v>15.63</v>
      </c>
      <c r="P86" s="23"/>
      <c r="Q86" s="22"/>
      <c r="R86" s="21"/>
    </row>
    <row r="87" spans="1:18" x14ac:dyDescent="0.3">
      <c r="A87" s="569" t="s">
        <v>1172</v>
      </c>
      <c r="B87" s="570" t="s">
        <v>5</v>
      </c>
      <c r="C87" s="570"/>
      <c r="D87" s="570"/>
      <c r="E87" s="570"/>
      <c r="F87" s="570"/>
      <c r="G87" s="573">
        <f>SUM(G88:G91)</f>
        <v>62227.960679999997</v>
      </c>
      <c r="H87" s="27"/>
      <c r="I87" s="26"/>
      <c r="J87" s="3"/>
      <c r="P87" s="23"/>
      <c r="Q87" s="22"/>
      <c r="R87" s="21"/>
    </row>
    <row r="88" spans="1:18" ht="25.5" x14ac:dyDescent="0.3">
      <c r="A88" s="79" t="s">
        <v>1173</v>
      </c>
      <c r="B88" s="361" t="s">
        <v>1123</v>
      </c>
      <c r="C88" s="362" t="s">
        <v>0</v>
      </c>
      <c r="D88" s="363">
        <v>180</v>
      </c>
      <c r="E88" s="367"/>
      <c r="F88" s="364">
        <f t="shared" ref="F88" si="54">J88*0.995</f>
        <v>14.97475</v>
      </c>
      <c r="G88" s="364">
        <f t="shared" ref="G88" si="55">F88*D88</f>
        <v>2695.4549999999999</v>
      </c>
      <c r="H88" s="27"/>
      <c r="I88" s="26"/>
      <c r="J88" s="3">
        <v>15.05</v>
      </c>
      <c r="P88" s="23"/>
      <c r="Q88" s="22"/>
      <c r="R88" s="21"/>
    </row>
    <row r="89" spans="1:18" x14ac:dyDescent="0.3">
      <c r="A89" s="79" t="s">
        <v>1174</v>
      </c>
      <c r="B89" s="361" t="s">
        <v>1137</v>
      </c>
      <c r="C89" s="362" t="s">
        <v>2</v>
      </c>
      <c r="D89" s="363">
        <v>60</v>
      </c>
      <c r="E89" s="367"/>
      <c r="F89" s="364">
        <f t="shared" ref="F89:F91" si="56">J89*0.995</f>
        <v>100.9328</v>
      </c>
      <c r="G89" s="364">
        <f t="shared" ref="G89:G91" si="57">F89*D89</f>
        <v>6055.9679999999998</v>
      </c>
      <c r="H89" s="27"/>
      <c r="I89" s="26"/>
      <c r="J89" s="3">
        <v>101.44</v>
      </c>
      <c r="P89" s="23"/>
      <c r="Q89" s="22"/>
      <c r="R89" s="21"/>
    </row>
    <row r="90" spans="1:18" x14ac:dyDescent="0.3">
      <c r="A90" s="79" t="s">
        <v>1175</v>
      </c>
      <c r="B90" s="361" t="s">
        <v>1</v>
      </c>
      <c r="C90" s="362" t="s">
        <v>0</v>
      </c>
      <c r="D90" s="363">
        <v>14.4</v>
      </c>
      <c r="E90" s="367"/>
      <c r="F90" s="364">
        <f t="shared" si="56"/>
        <v>914.31544999999994</v>
      </c>
      <c r="G90" s="364">
        <f t="shared" si="57"/>
        <v>13166.142479999999</v>
      </c>
      <c r="H90" s="27"/>
      <c r="I90" s="26"/>
      <c r="J90" s="3">
        <v>918.91</v>
      </c>
      <c r="P90" s="23"/>
      <c r="Q90" s="22"/>
      <c r="R90" s="21"/>
    </row>
    <row r="91" spans="1:18" x14ac:dyDescent="0.3">
      <c r="A91" s="79" t="s">
        <v>1176</v>
      </c>
      <c r="B91" s="361" t="s">
        <v>1177</v>
      </c>
      <c r="C91" s="362" t="s">
        <v>6</v>
      </c>
      <c r="D91" s="363">
        <v>2592</v>
      </c>
      <c r="E91" s="367"/>
      <c r="F91" s="364">
        <f t="shared" si="56"/>
        <v>15.55185</v>
      </c>
      <c r="G91" s="364">
        <f t="shared" si="57"/>
        <v>40310.395199999999</v>
      </c>
      <c r="H91" s="27"/>
      <c r="I91" s="26"/>
      <c r="J91" s="3">
        <v>15.63</v>
      </c>
      <c r="P91" s="23"/>
      <c r="Q91" s="22"/>
      <c r="R91" s="21"/>
    </row>
    <row r="92" spans="1:18" x14ac:dyDescent="0.3">
      <c r="A92" s="569">
        <v>3.6</v>
      </c>
      <c r="B92" s="570" t="s">
        <v>65</v>
      </c>
      <c r="C92" s="570"/>
      <c r="D92" s="570"/>
      <c r="E92" s="570"/>
      <c r="F92" s="570"/>
      <c r="G92" s="573">
        <f>SUM(G93:G96)</f>
        <v>10645.2264</v>
      </c>
      <c r="H92" s="27"/>
      <c r="I92" s="26"/>
      <c r="J92" s="3"/>
      <c r="P92" s="23"/>
      <c r="Q92" s="22"/>
      <c r="R92" s="21"/>
    </row>
    <row r="93" spans="1:18" ht="25.5" x14ac:dyDescent="0.3">
      <c r="A93" s="79" t="s">
        <v>1178</v>
      </c>
      <c r="B93" s="361" t="s">
        <v>1124</v>
      </c>
      <c r="C93" s="362" t="s">
        <v>19</v>
      </c>
      <c r="D93" s="363">
        <v>0</v>
      </c>
      <c r="E93" s="367"/>
      <c r="F93" s="364">
        <f t="shared" ref="F93" si="58">J93*0.995</f>
        <v>1533.0860499999999</v>
      </c>
      <c r="G93" s="364">
        <f t="shared" ref="G93" si="59">F93*D93</f>
        <v>0</v>
      </c>
      <c r="H93" s="27"/>
      <c r="I93" s="26"/>
      <c r="J93" s="3">
        <v>1540.79</v>
      </c>
      <c r="P93" s="23"/>
      <c r="Q93" s="22"/>
      <c r="R93" s="21"/>
    </row>
    <row r="94" spans="1:18" ht="25.5" x14ac:dyDescent="0.3">
      <c r="A94" s="79" t="s">
        <v>1179</v>
      </c>
      <c r="B94" s="361" t="s">
        <v>1125</v>
      </c>
      <c r="C94" s="362" t="s">
        <v>19</v>
      </c>
      <c r="D94" s="363">
        <v>10</v>
      </c>
      <c r="E94" s="367"/>
      <c r="F94" s="364">
        <f t="shared" ref="F94:F96" si="60">J94*0.995</f>
        <v>452.45635000000004</v>
      </c>
      <c r="G94" s="364">
        <f t="shared" ref="G94:G96" si="61">F94*D94</f>
        <v>4524.5635000000002</v>
      </c>
      <c r="H94" s="27"/>
      <c r="I94" s="26"/>
      <c r="J94" s="3">
        <v>454.73</v>
      </c>
      <c r="P94" s="23"/>
      <c r="Q94" s="22"/>
      <c r="R94" s="21"/>
    </row>
    <row r="95" spans="1:18" x14ac:dyDescent="0.3">
      <c r="A95" s="79" t="s">
        <v>1180</v>
      </c>
      <c r="B95" s="361" t="s">
        <v>1126</v>
      </c>
      <c r="C95" s="362" t="s">
        <v>19</v>
      </c>
      <c r="D95" s="363">
        <v>10</v>
      </c>
      <c r="E95" s="367"/>
      <c r="F95" s="364">
        <f t="shared" si="60"/>
        <v>601.21879999999999</v>
      </c>
      <c r="G95" s="364">
        <f t="shared" si="61"/>
        <v>6012.1880000000001</v>
      </c>
      <c r="H95" s="27"/>
      <c r="I95" s="26"/>
      <c r="J95" s="3">
        <v>604.24</v>
      </c>
      <c r="P95" s="23"/>
      <c r="Q95" s="22"/>
      <c r="R95" s="21"/>
    </row>
    <row r="96" spans="1:18" x14ac:dyDescent="0.3">
      <c r="A96" s="79" t="s">
        <v>1181</v>
      </c>
      <c r="B96" s="361" t="s">
        <v>1127</v>
      </c>
      <c r="C96" s="362" t="s">
        <v>58</v>
      </c>
      <c r="D96" s="363">
        <v>6</v>
      </c>
      <c r="E96" s="367"/>
      <c r="F96" s="364">
        <f t="shared" si="60"/>
        <v>18.079150000000002</v>
      </c>
      <c r="G96" s="364">
        <f t="shared" si="61"/>
        <v>108.47490000000002</v>
      </c>
      <c r="H96" s="27"/>
      <c r="I96" s="26"/>
      <c r="J96" s="3">
        <v>18.170000000000002</v>
      </c>
      <c r="P96" s="23"/>
      <c r="Q96" s="22"/>
      <c r="R96" s="21"/>
    </row>
    <row r="97" spans="1:18" x14ac:dyDescent="0.3">
      <c r="A97" s="569">
        <v>3.7</v>
      </c>
      <c r="B97" s="570" t="s">
        <v>64</v>
      </c>
      <c r="C97" s="570"/>
      <c r="D97" s="570"/>
      <c r="E97" s="571"/>
      <c r="F97" s="571"/>
      <c r="G97" s="573">
        <f>SUM(G98:G99)</f>
        <v>7575.0867375000007</v>
      </c>
      <c r="H97" s="25">
        <f>'[5]MEMÓRIA GERAL'!E165</f>
        <v>180</v>
      </c>
      <c r="I97" s="24"/>
      <c r="J97" s="353"/>
      <c r="L97" s="3">
        <f t="shared" ref="L97:L101" si="62">J97-G97</f>
        <v>-7575.0867375000007</v>
      </c>
      <c r="P97" s="23" t="s">
        <v>20</v>
      </c>
      <c r="Q97" s="22" t="s">
        <v>19</v>
      </c>
      <c r="R97" s="21">
        <v>346.45</v>
      </c>
    </row>
    <row r="98" spans="1:18" x14ac:dyDescent="0.3">
      <c r="A98" s="79" t="s">
        <v>1182</v>
      </c>
      <c r="B98" s="361" t="s">
        <v>1130</v>
      </c>
      <c r="C98" s="362" t="s">
        <v>40</v>
      </c>
      <c r="D98" s="363">
        <v>16.3</v>
      </c>
      <c r="E98" s="364"/>
      <c r="F98" s="364">
        <f t="shared" ref="F98" si="63">J98*0.995</f>
        <v>49.162949999999995</v>
      </c>
      <c r="G98" s="364">
        <f t="shared" ref="G98" si="64">F98*D98</f>
        <v>801.35608500000001</v>
      </c>
      <c r="H98" s="31">
        <f>'[5]MEMÓRIA GERAL'!E169</f>
        <v>12</v>
      </c>
      <c r="I98" s="24"/>
      <c r="J98" s="353">
        <v>49.41</v>
      </c>
      <c r="L98" s="3">
        <f t="shared" si="62"/>
        <v>-751.94608500000004</v>
      </c>
      <c r="P98" s="23" t="s">
        <v>18</v>
      </c>
      <c r="Q98" s="22" t="s">
        <v>14</v>
      </c>
      <c r="R98" s="21">
        <v>57.11</v>
      </c>
    </row>
    <row r="99" spans="1:18" x14ac:dyDescent="0.3">
      <c r="A99" s="79" t="s">
        <v>1183</v>
      </c>
      <c r="B99" s="361" t="s">
        <v>63</v>
      </c>
      <c r="C99" s="362" t="s">
        <v>40</v>
      </c>
      <c r="D99" s="363">
        <v>14.07</v>
      </c>
      <c r="E99" s="364"/>
      <c r="F99" s="364">
        <f t="shared" ref="F99" si="65">J99*0.995</f>
        <v>481.43075000000005</v>
      </c>
      <c r="G99" s="364">
        <f t="shared" ref="G99" si="66">F99*D99</f>
        <v>6773.7306525000004</v>
      </c>
      <c r="H99" s="31">
        <f>'[5]MEMÓRIA GERAL'!E184</f>
        <v>44.8</v>
      </c>
      <c r="I99" s="24"/>
      <c r="J99" s="353">
        <v>483.85</v>
      </c>
      <c r="L99" s="3">
        <f t="shared" si="62"/>
        <v>-6289.8806525</v>
      </c>
      <c r="P99" s="23" t="s">
        <v>24</v>
      </c>
      <c r="Q99" s="22" t="s">
        <v>23</v>
      </c>
      <c r="R99" s="21">
        <v>37.479999999999997</v>
      </c>
    </row>
    <row r="100" spans="1:18" ht="25.5" x14ac:dyDescent="0.3">
      <c r="A100" s="76">
        <v>4</v>
      </c>
      <c r="B100" s="409" t="s">
        <v>1184</v>
      </c>
      <c r="C100" s="409"/>
      <c r="D100" s="409"/>
      <c r="E100" s="409"/>
      <c r="F100" s="409"/>
      <c r="G100" s="74">
        <f>G101+G108+G119+G126+G135+G149+G154</f>
        <v>398455.06205599994</v>
      </c>
      <c r="H100" s="31">
        <f>'[5]MEMÓRIA GERAL'!E199</f>
        <v>15.600000000000001</v>
      </c>
      <c r="I100" s="24"/>
      <c r="J100" s="564"/>
      <c r="L100" s="3">
        <f t="shared" si="62"/>
        <v>-398455.06205599994</v>
      </c>
      <c r="P100" s="23" t="s">
        <v>22</v>
      </c>
      <c r="Q100" s="22" t="s">
        <v>0</v>
      </c>
      <c r="R100" s="21">
        <v>678.93</v>
      </c>
    </row>
    <row r="101" spans="1:18" x14ac:dyDescent="0.3">
      <c r="A101" s="569">
        <v>4.0999999999999996</v>
      </c>
      <c r="B101" s="570" t="s">
        <v>1132</v>
      </c>
      <c r="C101" s="570"/>
      <c r="D101" s="570"/>
      <c r="E101" s="571"/>
      <c r="F101" s="571"/>
      <c r="G101" s="573">
        <f>SUM(G102:G107)</f>
        <v>40096.767704999998</v>
      </c>
      <c r="H101" s="25">
        <f>'[5]MEMÓRIA GERAL'!G203</f>
        <v>2184</v>
      </c>
      <c r="I101" s="24"/>
      <c r="J101" s="353"/>
      <c r="L101" s="3">
        <f t="shared" si="62"/>
        <v>-40096.767704999998</v>
      </c>
      <c r="P101" s="23" t="s">
        <v>3</v>
      </c>
      <c r="Q101" s="22" t="s">
        <v>2</v>
      </c>
      <c r="R101" s="21">
        <v>101.44</v>
      </c>
    </row>
    <row r="102" spans="1:18" x14ac:dyDescent="0.3">
      <c r="A102" s="79" t="s">
        <v>1185</v>
      </c>
      <c r="B102" s="361" t="s">
        <v>67</v>
      </c>
      <c r="C102" s="362" t="s">
        <v>40</v>
      </c>
      <c r="D102" s="363">
        <v>25.6</v>
      </c>
      <c r="E102" s="364"/>
      <c r="F102" s="364">
        <f t="shared" ref="F102" si="67">J102*0.995</f>
        <v>233.46679999999998</v>
      </c>
      <c r="G102" s="364">
        <f t="shared" ref="G102" si="68">F102*D102</f>
        <v>5976.7500799999998</v>
      </c>
      <c r="H102" s="25"/>
      <c r="I102" s="24"/>
      <c r="J102" s="564">
        <v>234.64</v>
      </c>
      <c r="L102" s="3"/>
      <c r="P102" s="23"/>
      <c r="Q102" s="22"/>
      <c r="R102" s="21"/>
    </row>
    <row r="103" spans="1:18" x14ac:dyDescent="0.3">
      <c r="A103" s="79" t="s">
        <v>1186</v>
      </c>
      <c r="B103" s="361" t="s">
        <v>45</v>
      </c>
      <c r="C103" s="362" t="s">
        <v>40</v>
      </c>
      <c r="D103" s="363">
        <v>60</v>
      </c>
      <c r="E103" s="364"/>
      <c r="F103" s="364">
        <f t="shared" ref="F103:F107" si="69">J103*0.995</f>
        <v>107.96745</v>
      </c>
      <c r="G103" s="364">
        <f t="shared" ref="G103:G107" si="70">F103*D103</f>
        <v>6478.0469999999996</v>
      </c>
      <c r="H103" s="25"/>
      <c r="I103" s="24"/>
      <c r="J103" s="564">
        <v>108.51</v>
      </c>
      <c r="L103" s="3"/>
      <c r="P103" s="23"/>
      <c r="Q103" s="22"/>
      <c r="R103" s="21"/>
    </row>
    <row r="104" spans="1:18" x14ac:dyDescent="0.3">
      <c r="A104" s="79" t="s">
        <v>1187</v>
      </c>
      <c r="B104" s="361" t="s">
        <v>69</v>
      </c>
      <c r="C104" s="362" t="s">
        <v>42</v>
      </c>
      <c r="D104" s="363">
        <v>2</v>
      </c>
      <c r="E104" s="364"/>
      <c r="F104" s="364">
        <f t="shared" si="69"/>
        <v>3390.7809000000002</v>
      </c>
      <c r="G104" s="364">
        <f t="shared" si="70"/>
        <v>6781.5618000000004</v>
      </c>
      <c r="H104" s="25"/>
      <c r="I104" s="24"/>
      <c r="J104" s="564">
        <v>3407.82</v>
      </c>
      <c r="L104" s="3"/>
      <c r="P104" s="23"/>
      <c r="Q104" s="22"/>
      <c r="R104" s="21"/>
    </row>
    <row r="105" spans="1:18" x14ac:dyDescent="0.3">
      <c r="A105" s="79" t="s">
        <v>1188</v>
      </c>
      <c r="B105" s="361" t="s">
        <v>41</v>
      </c>
      <c r="C105" s="362" t="s">
        <v>40</v>
      </c>
      <c r="D105" s="363">
        <v>129.75</v>
      </c>
      <c r="E105" s="364"/>
      <c r="F105" s="364">
        <f t="shared" si="69"/>
        <v>30.108700000000002</v>
      </c>
      <c r="G105" s="364">
        <f t="shared" si="70"/>
        <v>3906.6038250000001</v>
      </c>
      <c r="H105" s="25"/>
      <c r="I105" s="24"/>
      <c r="J105" s="564">
        <v>30.26</v>
      </c>
      <c r="L105" s="3"/>
      <c r="P105" s="23"/>
      <c r="Q105" s="22"/>
      <c r="R105" s="21"/>
    </row>
    <row r="106" spans="1:18" ht="25.5" x14ac:dyDescent="0.3">
      <c r="A106" s="79" t="s">
        <v>1189</v>
      </c>
      <c r="B106" s="361" t="s">
        <v>1133</v>
      </c>
      <c r="C106" s="362" t="s">
        <v>38</v>
      </c>
      <c r="D106" s="363">
        <v>220</v>
      </c>
      <c r="E106" s="364"/>
      <c r="F106" s="364">
        <f t="shared" si="69"/>
        <v>77.062750000000008</v>
      </c>
      <c r="G106" s="364">
        <f t="shared" si="70"/>
        <v>16953.805</v>
      </c>
      <c r="H106" s="25"/>
      <c r="I106" s="24"/>
      <c r="J106" s="564">
        <v>77.45</v>
      </c>
      <c r="L106" s="3"/>
      <c r="P106" s="23"/>
      <c r="Q106" s="22"/>
      <c r="R106" s="21"/>
    </row>
    <row r="107" spans="1:18" x14ac:dyDescent="0.3">
      <c r="A107" s="79" t="s">
        <v>1190</v>
      </c>
      <c r="B107" s="361" t="s">
        <v>35</v>
      </c>
      <c r="C107" s="362" t="s">
        <v>40</v>
      </c>
      <c r="D107" s="363">
        <v>0</v>
      </c>
      <c r="E107" s="364"/>
      <c r="F107" s="364">
        <f t="shared" si="69"/>
        <v>338.21045000000004</v>
      </c>
      <c r="G107" s="364">
        <f t="shared" si="70"/>
        <v>0</v>
      </c>
      <c r="H107" s="25"/>
      <c r="I107" s="24"/>
      <c r="J107" s="564">
        <v>339.91</v>
      </c>
      <c r="L107" s="3"/>
      <c r="P107" s="23"/>
      <c r="Q107" s="22"/>
      <c r="R107" s="21"/>
    </row>
    <row r="108" spans="1:18" x14ac:dyDescent="0.3">
      <c r="A108" s="569">
        <v>4.2</v>
      </c>
      <c r="B108" s="570" t="s">
        <v>29</v>
      </c>
      <c r="C108" s="570"/>
      <c r="D108" s="570"/>
      <c r="E108" s="571"/>
      <c r="F108" s="571"/>
      <c r="G108" s="573">
        <f>SUM(G109:G118)</f>
        <v>29252.6190145</v>
      </c>
      <c r="H108" s="25"/>
      <c r="I108" s="24"/>
      <c r="J108" s="564"/>
      <c r="L108" s="3"/>
      <c r="P108" s="23"/>
      <c r="Q108" s="22"/>
      <c r="R108" s="21"/>
    </row>
    <row r="109" spans="1:18" x14ac:dyDescent="0.3">
      <c r="A109" s="79" t="s">
        <v>1191</v>
      </c>
      <c r="B109" s="361" t="s">
        <v>28</v>
      </c>
      <c r="C109" s="362" t="s">
        <v>23</v>
      </c>
      <c r="D109" s="363">
        <v>70.959999999999994</v>
      </c>
      <c r="E109" s="364"/>
      <c r="F109" s="364">
        <f t="shared" ref="F109" si="71">J109*0.995</f>
        <v>10.99475</v>
      </c>
      <c r="G109" s="364">
        <f t="shared" ref="G109" si="72">F109*D109</f>
        <v>780.18745999999987</v>
      </c>
      <c r="H109" s="25"/>
      <c r="I109" s="24"/>
      <c r="J109" s="564">
        <v>11.05</v>
      </c>
      <c r="L109" s="3"/>
      <c r="P109" s="23"/>
      <c r="Q109" s="22"/>
      <c r="R109" s="21"/>
    </row>
    <row r="110" spans="1:18" x14ac:dyDescent="0.3">
      <c r="A110" s="79" t="s">
        <v>1192</v>
      </c>
      <c r="B110" s="361" t="s">
        <v>68</v>
      </c>
      <c r="C110" s="362" t="s">
        <v>23</v>
      </c>
      <c r="D110" s="363">
        <v>50.79</v>
      </c>
      <c r="E110" s="364"/>
      <c r="F110" s="364">
        <f t="shared" ref="F110:F118" si="73">J110*0.995</f>
        <v>41.590999999999994</v>
      </c>
      <c r="G110" s="364">
        <f t="shared" ref="G110:G118" si="74">F110*D110</f>
        <v>2112.4068899999997</v>
      </c>
      <c r="H110" s="25"/>
      <c r="I110" s="24"/>
      <c r="J110" s="564">
        <v>41.8</v>
      </c>
      <c r="L110" s="3"/>
      <c r="P110" s="23"/>
      <c r="Q110" s="22"/>
      <c r="R110" s="21"/>
    </row>
    <row r="111" spans="1:18" x14ac:dyDescent="0.3">
      <c r="A111" s="79" t="s">
        <v>1193</v>
      </c>
      <c r="B111" s="361" t="s">
        <v>26</v>
      </c>
      <c r="C111" s="362" t="s">
        <v>25</v>
      </c>
      <c r="D111" s="363">
        <v>240</v>
      </c>
      <c r="E111" s="364"/>
      <c r="F111" s="364">
        <f t="shared" si="73"/>
        <v>8.6963000000000008</v>
      </c>
      <c r="G111" s="364">
        <f t="shared" si="74"/>
        <v>2087.1120000000001</v>
      </c>
      <c r="H111" s="25"/>
      <c r="I111" s="24"/>
      <c r="J111" s="564">
        <v>8.74</v>
      </c>
      <c r="L111" s="3"/>
      <c r="P111" s="23"/>
      <c r="Q111" s="22"/>
      <c r="R111" s="21"/>
    </row>
    <row r="112" spans="1:18" x14ac:dyDescent="0.3">
      <c r="A112" s="79" t="s">
        <v>1194</v>
      </c>
      <c r="B112" s="361" t="s">
        <v>1134</v>
      </c>
      <c r="C112" s="362" t="s">
        <v>19</v>
      </c>
      <c r="D112" s="363">
        <v>57</v>
      </c>
      <c r="E112" s="364"/>
      <c r="F112" s="364">
        <f t="shared" si="73"/>
        <v>344.71774999999997</v>
      </c>
      <c r="G112" s="364">
        <f t="shared" si="74"/>
        <v>19648.911749999999</v>
      </c>
      <c r="H112" s="25"/>
      <c r="I112" s="24"/>
      <c r="J112" s="564">
        <v>346.45</v>
      </c>
      <c r="L112" s="3"/>
      <c r="P112" s="23"/>
      <c r="Q112" s="22"/>
      <c r="R112" s="21"/>
    </row>
    <row r="113" spans="1:18" ht="25.5" x14ac:dyDescent="0.3">
      <c r="A113" s="79" t="s">
        <v>1195</v>
      </c>
      <c r="B113" s="361" t="s">
        <v>1196</v>
      </c>
      <c r="C113" s="362" t="s">
        <v>14</v>
      </c>
      <c r="D113" s="363">
        <v>4</v>
      </c>
      <c r="E113" s="364"/>
      <c r="F113" s="364">
        <f t="shared" si="73"/>
        <v>56.824449999999999</v>
      </c>
      <c r="G113" s="364">
        <f t="shared" si="74"/>
        <v>227.2978</v>
      </c>
      <c r="H113" s="25"/>
      <c r="I113" s="24"/>
      <c r="J113" s="564">
        <v>57.11</v>
      </c>
      <c r="L113" s="3"/>
      <c r="P113" s="23"/>
      <c r="Q113" s="22"/>
      <c r="R113" s="21"/>
    </row>
    <row r="114" spans="1:18" x14ac:dyDescent="0.3">
      <c r="A114" s="79" t="s">
        <v>1197</v>
      </c>
      <c r="B114" s="361" t="s">
        <v>24</v>
      </c>
      <c r="C114" s="362" t="s">
        <v>23</v>
      </c>
      <c r="D114" s="363">
        <v>1.01</v>
      </c>
      <c r="E114" s="364"/>
      <c r="F114" s="364">
        <f t="shared" si="73"/>
        <v>37.2926</v>
      </c>
      <c r="G114" s="364">
        <f t="shared" si="74"/>
        <v>37.665526</v>
      </c>
      <c r="H114" s="25"/>
      <c r="I114" s="24"/>
      <c r="J114" s="564">
        <v>37.479999999999997</v>
      </c>
      <c r="L114" s="3"/>
      <c r="P114" s="23"/>
      <c r="Q114" s="22"/>
      <c r="R114" s="21"/>
    </row>
    <row r="115" spans="1:18" ht="25.5" x14ac:dyDescent="0.3">
      <c r="A115" s="79" t="s">
        <v>1198</v>
      </c>
      <c r="B115" s="361" t="s">
        <v>1136</v>
      </c>
      <c r="C115" s="362" t="s">
        <v>0</v>
      </c>
      <c r="D115" s="363">
        <v>0.8</v>
      </c>
      <c r="E115" s="364"/>
      <c r="F115" s="364">
        <f t="shared" si="73"/>
        <v>675.53534999999999</v>
      </c>
      <c r="G115" s="364">
        <f t="shared" si="74"/>
        <v>540.42827999999997</v>
      </c>
      <c r="H115" s="25"/>
      <c r="I115" s="24"/>
      <c r="J115" s="564">
        <v>678.93</v>
      </c>
      <c r="L115" s="3"/>
      <c r="P115" s="23"/>
      <c r="Q115" s="22"/>
      <c r="R115" s="21"/>
    </row>
    <row r="116" spans="1:18" x14ac:dyDescent="0.3">
      <c r="A116" s="79" t="s">
        <v>1199</v>
      </c>
      <c r="B116" s="361" t="s">
        <v>1200</v>
      </c>
      <c r="C116" s="362" t="s">
        <v>2</v>
      </c>
      <c r="D116" s="363">
        <v>6.94</v>
      </c>
      <c r="E116" s="364"/>
      <c r="F116" s="364">
        <f t="shared" si="73"/>
        <v>100.9328</v>
      </c>
      <c r="G116" s="364">
        <f t="shared" si="74"/>
        <v>700.47363200000007</v>
      </c>
      <c r="H116" s="25"/>
      <c r="I116" s="24"/>
      <c r="J116" s="564">
        <v>101.44</v>
      </c>
      <c r="L116" s="3"/>
      <c r="P116" s="23"/>
      <c r="Q116" s="22"/>
      <c r="R116" s="21"/>
    </row>
    <row r="117" spans="1:18" x14ac:dyDescent="0.3">
      <c r="A117" s="79" t="s">
        <v>1201</v>
      </c>
      <c r="B117" s="361" t="s">
        <v>1</v>
      </c>
      <c r="C117" s="362" t="s">
        <v>0</v>
      </c>
      <c r="D117" s="363">
        <v>1.01</v>
      </c>
      <c r="E117" s="364"/>
      <c r="F117" s="364">
        <f t="shared" si="73"/>
        <v>914.31544999999994</v>
      </c>
      <c r="G117" s="364">
        <f t="shared" si="74"/>
        <v>923.45860449999998</v>
      </c>
      <c r="H117" s="25"/>
      <c r="I117" s="24"/>
      <c r="J117" s="564">
        <v>918.91</v>
      </c>
      <c r="L117" s="3"/>
      <c r="P117" s="23"/>
      <c r="Q117" s="22"/>
      <c r="R117" s="21"/>
    </row>
    <row r="118" spans="1:18" x14ac:dyDescent="0.3">
      <c r="A118" s="79" t="s">
        <v>1236</v>
      </c>
      <c r="B118" s="361" t="s">
        <v>1138</v>
      </c>
      <c r="C118" s="362" t="s">
        <v>6</v>
      </c>
      <c r="D118" s="363">
        <v>141.12</v>
      </c>
      <c r="E118" s="364"/>
      <c r="F118" s="364">
        <f t="shared" si="73"/>
        <v>15.55185</v>
      </c>
      <c r="G118" s="364">
        <f t="shared" si="74"/>
        <v>2194.677072</v>
      </c>
      <c r="H118" s="25"/>
      <c r="I118" s="24"/>
      <c r="J118" s="564">
        <v>15.63</v>
      </c>
      <c r="L118" s="3"/>
      <c r="P118" s="23"/>
      <c r="Q118" s="22"/>
      <c r="R118" s="21"/>
    </row>
    <row r="119" spans="1:18" x14ac:dyDescent="0.3">
      <c r="A119" s="569">
        <v>4.3</v>
      </c>
      <c r="B119" s="570" t="s">
        <v>21</v>
      </c>
      <c r="C119" s="570"/>
      <c r="D119" s="570"/>
      <c r="E119" s="571"/>
      <c r="F119" s="571"/>
      <c r="G119" s="573">
        <f>SUM(G120:G125)</f>
        <v>122257.15045999999</v>
      </c>
      <c r="H119" s="25"/>
      <c r="I119" s="24"/>
      <c r="J119" s="564"/>
      <c r="L119" s="3"/>
      <c r="P119" s="23"/>
      <c r="Q119" s="22"/>
      <c r="R119" s="21"/>
    </row>
    <row r="120" spans="1:18" x14ac:dyDescent="0.3">
      <c r="A120" s="79" t="s">
        <v>1202</v>
      </c>
      <c r="B120" s="361" t="s">
        <v>1134</v>
      </c>
      <c r="C120" s="362" t="s">
        <v>19</v>
      </c>
      <c r="D120" s="363">
        <v>180</v>
      </c>
      <c r="E120" s="364"/>
      <c r="F120" s="364">
        <f t="shared" ref="F120" si="75">J120*0.995</f>
        <v>344.71774999999997</v>
      </c>
      <c r="G120" s="364">
        <f t="shared" ref="G120" si="76">F120*D120</f>
        <v>62049.194999999992</v>
      </c>
      <c r="H120" s="25"/>
      <c r="I120" s="24"/>
      <c r="J120" s="567">
        <v>346.45</v>
      </c>
      <c r="L120" s="3"/>
      <c r="P120" s="23"/>
      <c r="Q120" s="22"/>
      <c r="R120" s="21"/>
    </row>
    <row r="121" spans="1:18" x14ac:dyDescent="0.3">
      <c r="A121" s="79" t="s">
        <v>1203</v>
      </c>
      <c r="B121" s="361" t="s">
        <v>1135</v>
      </c>
      <c r="C121" s="362" t="s">
        <v>14</v>
      </c>
      <c r="D121" s="363">
        <v>12</v>
      </c>
      <c r="E121" s="364"/>
      <c r="F121" s="364">
        <f t="shared" ref="F121:F125" si="77">J121*0.995</f>
        <v>56.824449999999999</v>
      </c>
      <c r="G121" s="364">
        <f t="shared" ref="G121:G125" si="78">F121*D121</f>
        <v>681.89339999999993</v>
      </c>
      <c r="H121" s="25"/>
      <c r="I121" s="24"/>
      <c r="J121" s="567">
        <v>57.11</v>
      </c>
      <c r="L121" s="3"/>
      <c r="P121" s="23"/>
      <c r="Q121" s="22"/>
      <c r="R121" s="21"/>
    </row>
    <row r="122" spans="1:18" x14ac:dyDescent="0.3">
      <c r="A122" s="79" t="s">
        <v>1204</v>
      </c>
      <c r="B122" s="361" t="s">
        <v>1142</v>
      </c>
      <c r="C122" s="362" t="s">
        <v>2</v>
      </c>
      <c r="D122" s="363">
        <v>44.8</v>
      </c>
      <c r="E122" s="364"/>
      <c r="F122" s="364">
        <f t="shared" si="77"/>
        <v>100.9328</v>
      </c>
      <c r="G122" s="364">
        <f t="shared" si="78"/>
        <v>4521.7894399999996</v>
      </c>
      <c r="H122" s="25"/>
      <c r="I122" s="24"/>
      <c r="J122" s="567">
        <v>101.44</v>
      </c>
      <c r="L122" s="3"/>
      <c r="P122" s="23"/>
      <c r="Q122" s="22"/>
      <c r="R122" s="21"/>
    </row>
    <row r="123" spans="1:18" x14ac:dyDescent="0.3">
      <c r="A123" s="79" t="s">
        <v>1205</v>
      </c>
      <c r="B123" s="361" t="s">
        <v>1</v>
      </c>
      <c r="C123" s="362" t="s">
        <v>0</v>
      </c>
      <c r="D123" s="363">
        <v>15.6</v>
      </c>
      <c r="E123" s="364"/>
      <c r="F123" s="364">
        <f t="shared" si="77"/>
        <v>914.31544999999994</v>
      </c>
      <c r="G123" s="364">
        <f t="shared" si="78"/>
        <v>14263.321019999999</v>
      </c>
      <c r="H123" s="25"/>
      <c r="I123" s="24"/>
      <c r="J123" s="567">
        <v>918.91</v>
      </c>
      <c r="L123" s="3"/>
      <c r="P123" s="23"/>
      <c r="Q123" s="22"/>
      <c r="R123" s="21"/>
    </row>
    <row r="124" spans="1:18" x14ac:dyDescent="0.3">
      <c r="A124" s="79" t="s">
        <v>1206</v>
      </c>
      <c r="B124" s="361" t="s">
        <v>1145</v>
      </c>
      <c r="C124" s="362" t="s">
        <v>6</v>
      </c>
      <c r="D124" s="363">
        <v>2184</v>
      </c>
      <c r="E124" s="364"/>
      <c r="F124" s="364">
        <f t="shared" si="77"/>
        <v>15.55185</v>
      </c>
      <c r="G124" s="364">
        <f t="shared" si="78"/>
        <v>33965.240400000002</v>
      </c>
      <c r="H124" s="25"/>
      <c r="I124" s="24"/>
      <c r="J124" s="567">
        <v>15.63</v>
      </c>
      <c r="L124" s="3"/>
      <c r="P124" s="23"/>
      <c r="Q124" s="22"/>
      <c r="R124" s="21"/>
    </row>
    <row r="125" spans="1:18" x14ac:dyDescent="0.3">
      <c r="A125" s="79" t="s">
        <v>1207</v>
      </c>
      <c r="B125" s="361" t="s">
        <v>17</v>
      </c>
      <c r="C125" s="362" t="s">
        <v>16</v>
      </c>
      <c r="D125" s="363">
        <v>48</v>
      </c>
      <c r="E125" s="364"/>
      <c r="F125" s="364">
        <f t="shared" si="77"/>
        <v>141.16065</v>
      </c>
      <c r="G125" s="364">
        <f t="shared" si="78"/>
        <v>6775.7111999999997</v>
      </c>
      <c r="H125" s="25"/>
      <c r="I125" s="24"/>
      <c r="J125" s="567">
        <v>141.87</v>
      </c>
      <c r="L125" s="3"/>
      <c r="P125" s="23"/>
      <c r="Q125" s="22"/>
      <c r="R125" s="21"/>
    </row>
    <row r="126" spans="1:18" x14ac:dyDescent="0.3">
      <c r="A126" s="569">
        <v>4.4000000000000004</v>
      </c>
      <c r="B126" s="570" t="s">
        <v>13</v>
      </c>
      <c r="C126" s="570"/>
      <c r="D126" s="570"/>
      <c r="E126" s="571"/>
      <c r="F126" s="571"/>
      <c r="G126" s="572">
        <f>G127+G131</f>
        <v>71717.953374499994</v>
      </c>
      <c r="H126" s="25"/>
      <c r="I126" s="24"/>
      <c r="J126" s="564"/>
      <c r="L126" s="3"/>
      <c r="P126" s="23"/>
      <c r="Q126" s="22"/>
      <c r="R126" s="21"/>
    </row>
    <row r="127" spans="1:18" x14ac:dyDescent="0.3">
      <c r="A127" s="81" t="s">
        <v>1208</v>
      </c>
      <c r="B127" s="367" t="s">
        <v>1148</v>
      </c>
      <c r="C127" s="367"/>
      <c r="D127" s="367"/>
      <c r="E127" s="364"/>
      <c r="F127" s="364"/>
      <c r="G127" s="80">
        <f>SUM(G128:G130)</f>
        <v>49552.174398499999</v>
      </c>
      <c r="H127" s="25"/>
      <c r="I127" s="24"/>
      <c r="J127" s="564"/>
      <c r="L127" s="3"/>
      <c r="P127" s="23"/>
      <c r="Q127" s="22"/>
      <c r="R127" s="21"/>
    </row>
    <row r="128" spans="1:18" x14ac:dyDescent="0.3">
      <c r="A128" s="79" t="s">
        <v>1209</v>
      </c>
      <c r="B128" s="361" t="s">
        <v>1150</v>
      </c>
      <c r="C128" s="362" t="s">
        <v>2</v>
      </c>
      <c r="D128" s="363">
        <v>119.4</v>
      </c>
      <c r="E128" s="364"/>
      <c r="F128" s="364">
        <f t="shared" ref="F128" si="79">J128*0.995</f>
        <v>100.9328</v>
      </c>
      <c r="G128" s="364">
        <f t="shared" ref="G128" si="80">F128*D128</f>
        <v>12051.376320000001</v>
      </c>
      <c r="H128" s="25"/>
      <c r="I128" s="24"/>
      <c r="J128" s="564">
        <v>101.44</v>
      </c>
      <c r="L128" s="3"/>
      <c r="P128" s="23"/>
      <c r="Q128" s="22"/>
      <c r="R128" s="21"/>
    </row>
    <row r="129" spans="1:18" x14ac:dyDescent="0.3">
      <c r="A129" s="79" t="s">
        <v>1210</v>
      </c>
      <c r="B129" s="361" t="s">
        <v>1</v>
      </c>
      <c r="C129" s="362" t="s">
        <v>0</v>
      </c>
      <c r="D129" s="363">
        <v>12.13</v>
      </c>
      <c r="E129" s="364"/>
      <c r="F129" s="364">
        <f t="shared" ref="F129:F130" si="81">J129*0.995</f>
        <v>914.31544999999994</v>
      </c>
      <c r="G129" s="364">
        <f t="shared" ref="G129:G130" si="82">F129*D129</f>
        <v>11090.646408500001</v>
      </c>
      <c r="H129" s="25"/>
      <c r="I129" s="24"/>
      <c r="J129" s="564">
        <v>918.91</v>
      </c>
      <c r="L129" s="3"/>
      <c r="P129" s="23"/>
      <c r="Q129" s="22"/>
      <c r="R129" s="21"/>
    </row>
    <row r="130" spans="1:18" x14ac:dyDescent="0.3">
      <c r="A130" s="79" t="s">
        <v>1211</v>
      </c>
      <c r="B130" s="361" t="s">
        <v>1153</v>
      </c>
      <c r="C130" s="362" t="s">
        <v>6</v>
      </c>
      <c r="D130" s="363">
        <v>1698.2</v>
      </c>
      <c r="E130" s="364"/>
      <c r="F130" s="364">
        <f t="shared" si="81"/>
        <v>15.55185</v>
      </c>
      <c r="G130" s="364">
        <f t="shared" si="82"/>
        <v>26410.151669999999</v>
      </c>
      <c r="H130" s="25"/>
      <c r="I130" s="24"/>
      <c r="J130" s="564">
        <v>15.63</v>
      </c>
      <c r="L130" s="3"/>
      <c r="P130" s="23"/>
      <c r="Q130" s="22"/>
      <c r="R130" s="21"/>
    </row>
    <row r="131" spans="1:18" x14ac:dyDescent="0.3">
      <c r="A131" s="569" t="s">
        <v>1212</v>
      </c>
      <c r="B131" s="570" t="s">
        <v>1213</v>
      </c>
      <c r="C131" s="570"/>
      <c r="D131" s="570"/>
      <c r="E131" s="571"/>
      <c r="F131" s="571"/>
      <c r="G131" s="573">
        <f>SUM(G132:G134)</f>
        <v>22165.778975999998</v>
      </c>
      <c r="H131" s="25"/>
      <c r="I131" s="24"/>
      <c r="J131" s="564"/>
      <c r="L131" s="3"/>
      <c r="P131" s="23"/>
      <c r="Q131" s="22"/>
      <c r="R131" s="21"/>
    </row>
    <row r="132" spans="1:18" x14ac:dyDescent="0.3">
      <c r="A132" s="79" t="s">
        <v>1214</v>
      </c>
      <c r="B132" s="361" t="s">
        <v>1156</v>
      </c>
      <c r="C132" s="362" t="s">
        <v>2</v>
      </c>
      <c r="D132" s="363">
        <v>7.68</v>
      </c>
      <c r="E132" s="364"/>
      <c r="F132" s="364">
        <f t="shared" ref="F132" si="83">J132*0.995</f>
        <v>100.9328</v>
      </c>
      <c r="G132" s="364">
        <f t="shared" ref="G132" si="84">F132*D132</f>
        <v>775.163904</v>
      </c>
      <c r="H132" s="25"/>
      <c r="I132" s="24"/>
      <c r="J132" s="564">
        <v>101.44</v>
      </c>
      <c r="L132" s="3"/>
      <c r="P132" s="23"/>
      <c r="Q132" s="22"/>
      <c r="R132" s="21"/>
    </row>
    <row r="133" spans="1:18" x14ac:dyDescent="0.3">
      <c r="A133" s="79" t="s">
        <v>1215</v>
      </c>
      <c r="B133" s="361" t="s">
        <v>1</v>
      </c>
      <c r="C133" s="362" t="s">
        <v>0</v>
      </c>
      <c r="D133" s="363">
        <v>5.76</v>
      </c>
      <c r="E133" s="364"/>
      <c r="F133" s="364">
        <f t="shared" ref="F133:F134" si="85">J133*0.995</f>
        <v>914.31544999999994</v>
      </c>
      <c r="G133" s="364">
        <f t="shared" ref="G133:G134" si="86">F133*D133</f>
        <v>5266.4569919999994</v>
      </c>
      <c r="H133" s="25"/>
      <c r="I133" s="24"/>
      <c r="J133" s="564">
        <v>918.91</v>
      </c>
      <c r="L133" s="3"/>
      <c r="P133" s="23"/>
      <c r="Q133" s="22"/>
      <c r="R133" s="21"/>
    </row>
    <row r="134" spans="1:18" x14ac:dyDescent="0.3">
      <c r="A134" s="79" t="s">
        <v>1216</v>
      </c>
      <c r="B134" s="361" t="s">
        <v>1159</v>
      </c>
      <c r="C134" s="362" t="s">
        <v>6</v>
      </c>
      <c r="D134" s="363">
        <v>1036.8</v>
      </c>
      <c r="E134" s="364"/>
      <c r="F134" s="364">
        <f t="shared" si="85"/>
        <v>15.55185</v>
      </c>
      <c r="G134" s="364">
        <f t="shared" si="86"/>
        <v>16124.158079999999</v>
      </c>
      <c r="H134" s="25"/>
      <c r="I134" s="24"/>
      <c r="J134" s="564">
        <v>15.63</v>
      </c>
      <c r="L134" s="3"/>
      <c r="P134" s="23"/>
      <c r="Q134" s="22"/>
      <c r="R134" s="21"/>
    </row>
    <row r="135" spans="1:18" x14ac:dyDescent="0.3">
      <c r="A135" s="569">
        <v>4.5</v>
      </c>
      <c r="B135" s="570" t="s">
        <v>10</v>
      </c>
      <c r="C135" s="570"/>
      <c r="D135" s="570"/>
      <c r="E135" s="571"/>
      <c r="F135" s="571"/>
      <c r="G135" s="571">
        <f>G136+G140+G144</f>
        <v>116910.2583645</v>
      </c>
      <c r="H135" s="25"/>
      <c r="I135" s="24"/>
      <c r="J135" s="564"/>
      <c r="L135" s="3"/>
      <c r="P135" s="23"/>
      <c r="Q135" s="22"/>
      <c r="R135" s="21"/>
    </row>
    <row r="136" spans="1:18" x14ac:dyDescent="0.3">
      <c r="A136" s="569" t="s">
        <v>1217</v>
      </c>
      <c r="B136" s="570" t="s">
        <v>9</v>
      </c>
      <c r="C136" s="570"/>
      <c r="D136" s="570"/>
      <c r="E136" s="571"/>
      <c r="F136" s="571"/>
      <c r="G136" s="573">
        <f>SUM(G137:G139)</f>
        <v>14404.207647000001</v>
      </c>
      <c r="H136" s="25"/>
      <c r="I136" s="24"/>
      <c r="J136" s="564"/>
      <c r="L136" s="3"/>
      <c r="P136" s="23"/>
      <c r="Q136" s="22"/>
      <c r="R136" s="21"/>
    </row>
    <row r="137" spans="1:18" x14ac:dyDescent="0.3">
      <c r="A137" s="79" t="s">
        <v>1218</v>
      </c>
      <c r="B137" s="361" t="s">
        <v>1162</v>
      </c>
      <c r="C137" s="362" t="s">
        <v>2</v>
      </c>
      <c r="D137" s="363">
        <v>10.88</v>
      </c>
      <c r="E137" s="364"/>
      <c r="F137" s="364">
        <f t="shared" ref="F137" si="87">J137*0.995</f>
        <v>100.9328</v>
      </c>
      <c r="G137" s="364">
        <f t="shared" ref="G137" si="88">F137*D137</f>
        <v>1098.148864</v>
      </c>
      <c r="H137" s="25"/>
      <c r="I137" s="24"/>
      <c r="J137" s="564">
        <v>101.44</v>
      </c>
      <c r="L137" s="3"/>
      <c r="P137" s="23"/>
      <c r="Q137" s="22"/>
      <c r="R137" s="21"/>
    </row>
    <row r="138" spans="1:18" x14ac:dyDescent="0.3">
      <c r="A138" s="79" t="s">
        <v>1219</v>
      </c>
      <c r="B138" s="361" t="s">
        <v>1</v>
      </c>
      <c r="C138" s="362" t="s">
        <v>0</v>
      </c>
      <c r="D138" s="363">
        <v>3.58</v>
      </c>
      <c r="E138" s="364"/>
      <c r="F138" s="364">
        <f t="shared" ref="F138:F139" si="89">J138*0.995</f>
        <v>914.31544999999994</v>
      </c>
      <c r="G138" s="364">
        <f t="shared" ref="G138:G139" si="90">F138*D138</f>
        <v>3273.249311</v>
      </c>
      <c r="H138" s="25"/>
      <c r="I138" s="24"/>
      <c r="J138" s="564">
        <v>918.91</v>
      </c>
      <c r="L138" s="3"/>
      <c r="P138" s="23"/>
      <c r="Q138" s="22"/>
      <c r="R138" s="21"/>
    </row>
    <row r="139" spans="1:18" x14ac:dyDescent="0.3">
      <c r="A139" s="79" t="s">
        <v>1220</v>
      </c>
      <c r="B139" s="361" t="s">
        <v>1165</v>
      </c>
      <c r="C139" s="362" t="s">
        <v>6</v>
      </c>
      <c r="D139" s="363">
        <v>645.12</v>
      </c>
      <c r="E139" s="364"/>
      <c r="F139" s="364">
        <f t="shared" si="89"/>
        <v>15.55185</v>
      </c>
      <c r="G139" s="364">
        <f t="shared" si="90"/>
        <v>10032.809472000001</v>
      </c>
      <c r="H139" s="25"/>
      <c r="I139" s="24"/>
      <c r="J139" s="564">
        <v>15.63</v>
      </c>
      <c r="L139" s="3"/>
      <c r="P139" s="23"/>
      <c r="Q139" s="22"/>
      <c r="R139" s="21"/>
    </row>
    <row r="140" spans="1:18" x14ac:dyDescent="0.3">
      <c r="A140" s="569" t="s">
        <v>1221</v>
      </c>
      <c r="B140" s="570" t="s">
        <v>8</v>
      </c>
      <c r="C140" s="570"/>
      <c r="D140" s="570"/>
      <c r="E140" s="571"/>
      <c r="F140" s="571"/>
      <c r="G140" s="573">
        <f>SUM(G141:G143)</f>
        <v>40278.090037499998</v>
      </c>
      <c r="H140" s="25"/>
      <c r="I140" s="24"/>
      <c r="J140" s="564"/>
      <c r="L140" s="3"/>
      <c r="P140" s="23"/>
      <c r="Q140" s="22"/>
      <c r="R140" s="21"/>
    </row>
    <row r="141" spans="1:18" x14ac:dyDescent="0.3">
      <c r="A141" s="79" t="s">
        <v>1222</v>
      </c>
      <c r="B141" s="361" t="s">
        <v>1168</v>
      </c>
      <c r="C141" s="362" t="s">
        <v>2</v>
      </c>
      <c r="D141" s="363">
        <v>62.4</v>
      </c>
      <c r="E141" s="364"/>
      <c r="F141" s="364">
        <f t="shared" ref="F141" si="91">J141*0.995</f>
        <v>100.9328</v>
      </c>
      <c r="G141" s="364">
        <f t="shared" ref="G141" si="92">F141*D141</f>
        <v>6298.2067200000001</v>
      </c>
      <c r="H141" s="25"/>
      <c r="I141" s="24"/>
      <c r="J141" s="564">
        <v>101.44</v>
      </c>
      <c r="L141" s="3"/>
      <c r="P141" s="23"/>
      <c r="Q141" s="22"/>
      <c r="R141" s="21"/>
    </row>
    <row r="142" spans="1:18" x14ac:dyDescent="0.3">
      <c r="A142" s="79" t="s">
        <v>1223</v>
      </c>
      <c r="B142" s="361" t="s">
        <v>1</v>
      </c>
      <c r="C142" s="362" t="s">
        <v>0</v>
      </c>
      <c r="D142" s="363">
        <v>9.15</v>
      </c>
      <c r="E142" s="364"/>
      <c r="F142" s="364">
        <f t="shared" ref="F142:F143" si="93">J142*0.995</f>
        <v>914.31544999999994</v>
      </c>
      <c r="G142" s="364">
        <f t="shared" ref="G142:G143" si="94">F142*D142</f>
        <v>8365.9863674999997</v>
      </c>
      <c r="H142" s="25"/>
      <c r="I142" s="24"/>
      <c r="J142" s="564">
        <v>918.91</v>
      </c>
      <c r="L142" s="3"/>
      <c r="P142" s="23"/>
      <c r="Q142" s="22"/>
      <c r="R142" s="21"/>
    </row>
    <row r="143" spans="1:18" x14ac:dyDescent="0.3">
      <c r="A143" s="79" t="s">
        <v>1224</v>
      </c>
      <c r="B143" s="361" t="s">
        <v>1171</v>
      </c>
      <c r="C143" s="362" t="s">
        <v>6</v>
      </c>
      <c r="D143" s="363">
        <v>1647</v>
      </c>
      <c r="E143" s="364"/>
      <c r="F143" s="364">
        <f t="shared" si="93"/>
        <v>15.55185</v>
      </c>
      <c r="G143" s="364">
        <f t="shared" si="94"/>
        <v>25613.896949999998</v>
      </c>
      <c r="H143" s="25"/>
      <c r="I143" s="24"/>
      <c r="J143" s="564">
        <v>15.63</v>
      </c>
      <c r="L143" s="3"/>
      <c r="P143" s="23"/>
      <c r="Q143" s="22"/>
      <c r="R143" s="21"/>
    </row>
    <row r="144" spans="1:18" x14ac:dyDescent="0.3">
      <c r="A144" s="569" t="s">
        <v>1225</v>
      </c>
      <c r="B144" s="570" t="s">
        <v>5</v>
      </c>
      <c r="C144" s="570"/>
      <c r="D144" s="570"/>
      <c r="E144" s="571"/>
      <c r="F144" s="571"/>
      <c r="G144" s="573">
        <f>SUM(G145:G148)</f>
        <v>62227.960679999997</v>
      </c>
      <c r="H144" s="25"/>
      <c r="I144" s="24"/>
      <c r="J144" s="564"/>
      <c r="L144" s="3"/>
      <c r="P144" s="23"/>
      <c r="Q144" s="22"/>
      <c r="R144" s="21"/>
    </row>
    <row r="145" spans="1:18" ht="25.5" x14ac:dyDescent="0.3">
      <c r="A145" s="79" t="s">
        <v>1226</v>
      </c>
      <c r="B145" s="361" t="s">
        <v>1123</v>
      </c>
      <c r="C145" s="362" t="s">
        <v>0</v>
      </c>
      <c r="D145" s="363">
        <v>180</v>
      </c>
      <c r="E145" s="364"/>
      <c r="F145" s="364">
        <f t="shared" ref="F145" si="95">J145*0.995</f>
        <v>14.97475</v>
      </c>
      <c r="G145" s="364">
        <f t="shared" ref="G145" si="96">F145*D145</f>
        <v>2695.4549999999999</v>
      </c>
      <c r="H145" s="25"/>
      <c r="I145" s="24"/>
      <c r="J145" s="564">
        <v>15.05</v>
      </c>
      <c r="L145" s="3"/>
      <c r="P145" s="23"/>
      <c r="Q145" s="22"/>
      <c r="R145" s="21"/>
    </row>
    <row r="146" spans="1:18" x14ac:dyDescent="0.3">
      <c r="A146" s="79" t="s">
        <v>1227</v>
      </c>
      <c r="B146" s="361" t="s">
        <v>1137</v>
      </c>
      <c r="C146" s="362" t="s">
        <v>2</v>
      </c>
      <c r="D146" s="363">
        <v>60</v>
      </c>
      <c r="E146" s="364"/>
      <c r="F146" s="364">
        <f t="shared" ref="F146:F148" si="97">J146*0.995</f>
        <v>100.9328</v>
      </c>
      <c r="G146" s="364">
        <f t="shared" ref="G146:G148" si="98">F146*D146</f>
        <v>6055.9679999999998</v>
      </c>
      <c r="H146" s="25"/>
      <c r="I146" s="24"/>
      <c r="J146" s="564">
        <v>101.44</v>
      </c>
      <c r="L146" s="3"/>
      <c r="P146" s="23"/>
      <c r="Q146" s="22"/>
      <c r="R146" s="21"/>
    </row>
    <row r="147" spans="1:18" x14ac:dyDescent="0.3">
      <c r="A147" s="79" t="s">
        <v>1228</v>
      </c>
      <c r="B147" s="361" t="s">
        <v>1</v>
      </c>
      <c r="C147" s="362" t="s">
        <v>0</v>
      </c>
      <c r="D147" s="363">
        <v>14.4</v>
      </c>
      <c r="E147" s="364"/>
      <c r="F147" s="364">
        <f t="shared" si="97"/>
        <v>914.31544999999994</v>
      </c>
      <c r="G147" s="364">
        <f t="shared" si="98"/>
        <v>13166.142479999999</v>
      </c>
      <c r="H147" s="25"/>
      <c r="I147" s="24"/>
      <c r="J147" s="564">
        <v>918.91</v>
      </c>
      <c r="L147" s="3"/>
      <c r="P147" s="23"/>
      <c r="Q147" s="22"/>
      <c r="R147" s="21"/>
    </row>
    <row r="148" spans="1:18" x14ac:dyDescent="0.3">
      <c r="A148" s="79" t="s">
        <v>1229</v>
      </c>
      <c r="B148" s="361" t="s">
        <v>1177</v>
      </c>
      <c r="C148" s="362" t="s">
        <v>6</v>
      </c>
      <c r="D148" s="363">
        <v>2592</v>
      </c>
      <c r="E148" s="364"/>
      <c r="F148" s="364">
        <f t="shared" si="97"/>
        <v>15.55185</v>
      </c>
      <c r="G148" s="364">
        <f t="shared" si="98"/>
        <v>40310.395199999999</v>
      </c>
      <c r="H148" s="25"/>
      <c r="I148" s="24"/>
      <c r="J148" s="564">
        <v>15.63</v>
      </c>
      <c r="L148" s="3"/>
      <c r="P148" s="23"/>
      <c r="Q148" s="22"/>
      <c r="R148" s="21"/>
    </row>
    <row r="149" spans="1:18" x14ac:dyDescent="0.3">
      <c r="A149" s="569">
        <v>4.5999999999999996</v>
      </c>
      <c r="B149" s="570" t="s">
        <v>65</v>
      </c>
      <c r="C149" s="570"/>
      <c r="D149" s="570"/>
      <c r="E149" s="571"/>
      <c r="F149" s="571"/>
      <c r="G149" s="573">
        <f>SUM(G150:G153)</f>
        <v>10645.2264</v>
      </c>
      <c r="H149" s="25"/>
      <c r="I149" s="24"/>
      <c r="J149" s="564"/>
      <c r="L149" s="3"/>
      <c r="P149" s="23"/>
      <c r="Q149" s="22"/>
      <c r="R149" s="21"/>
    </row>
    <row r="150" spans="1:18" ht="25.5" x14ac:dyDescent="0.3">
      <c r="A150" s="79" t="s">
        <v>1230</v>
      </c>
      <c r="B150" s="361" t="s">
        <v>1124</v>
      </c>
      <c r="C150" s="362" t="s">
        <v>19</v>
      </c>
      <c r="D150" s="363">
        <v>0</v>
      </c>
      <c r="E150" s="364"/>
      <c r="F150" s="364">
        <f t="shared" ref="F150" si="99">J150*0.995</f>
        <v>1533.0860499999999</v>
      </c>
      <c r="G150" s="364">
        <f t="shared" ref="G150" si="100">F150*D150</f>
        <v>0</v>
      </c>
      <c r="H150" s="25"/>
      <c r="I150" s="24"/>
      <c r="J150" s="564">
        <v>1540.79</v>
      </c>
      <c r="L150" s="3"/>
      <c r="P150" s="23"/>
      <c r="Q150" s="22"/>
      <c r="R150" s="21"/>
    </row>
    <row r="151" spans="1:18" ht="25.5" x14ac:dyDescent="0.3">
      <c r="A151" s="79" t="s">
        <v>1231</v>
      </c>
      <c r="B151" s="361" t="s">
        <v>1125</v>
      </c>
      <c r="C151" s="362" t="s">
        <v>40</v>
      </c>
      <c r="D151" s="363">
        <v>10</v>
      </c>
      <c r="E151" s="364"/>
      <c r="F151" s="364">
        <f t="shared" ref="F151:F153" si="101">J151*0.995</f>
        <v>452.45635000000004</v>
      </c>
      <c r="G151" s="364">
        <f t="shared" ref="G151:G153" si="102">F151*D151</f>
        <v>4524.5635000000002</v>
      </c>
      <c r="H151" s="25"/>
      <c r="I151" s="24"/>
      <c r="J151" s="564">
        <v>454.73</v>
      </c>
      <c r="L151" s="3"/>
      <c r="P151" s="23"/>
      <c r="Q151" s="22"/>
      <c r="R151" s="21"/>
    </row>
    <row r="152" spans="1:18" x14ac:dyDescent="0.3">
      <c r="A152" s="79" t="s">
        <v>1232</v>
      </c>
      <c r="B152" s="361" t="s">
        <v>1126</v>
      </c>
      <c r="C152" s="362" t="s">
        <v>19</v>
      </c>
      <c r="D152" s="363">
        <v>10</v>
      </c>
      <c r="E152" s="364"/>
      <c r="F152" s="364">
        <f t="shared" si="101"/>
        <v>601.21879999999999</v>
      </c>
      <c r="G152" s="364">
        <f t="shared" si="102"/>
        <v>6012.1880000000001</v>
      </c>
      <c r="H152" s="25"/>
      <c r="I152" s="24"/>
      <c r="J152" s="564">
        <v>604.24</v>
      </c>
      <c r="L152" s="3"/>
      <c r="P152" s="23"/>
      <c r="Q152" s="22"/>
      <c r="R152" s="21"/>
    </row>
    <row r="153" spans="1:18" x14ac:dyDescent="0.3">
      <c r="A153" s="79" t="s">
        <v>1233</v>
      </c>
      <c r="B153" s="361" t="s">
        <v>1127</v>
      </c>
      <c r="C153" s="362" t="s">
        <v>58</v>
      </c>
      <c r="D153" s="363">
        <v>6</v>
      </c>
      <c r="E153" s="364"/>
      <c r="F153" s="364">
        <f t="shared" si="101"/>
        <v>18.079150000000002</v>
      </c>
      <c r="G153" s="364">
        <f t="shared" si="102"/>
        <v>108.47490000000002</v>
      </c>
      <c r="H153" s="25"/>
      <c r="I153" s="24"/>
      <c r="J153" s="564">
        <v>18.170000000000002</v>
      </c>
      <c r="L153" s="3"/>
      <c r="P153" s="23"/>
      <c r="Q153" s="22"/>
      <c r="R153" s="21"/>
    </row>
    <row r="154" spans="1:18" x14ac:dyDescent="0.3">
      <c r="A154" s="569">
        <v>4.7</v>
      </c>
      <c r="B154" s="570" t="s">
        <v>64</v>
      </c>
      <c r="C154" s="570"/>
      <c r="D154" s="570"/>
      <c r="E154" s="571"/>
      <c r="F154" s="571"/>
      <c r="G154" s="573">
        <f>SUM(G155:G156)</f>
        <v>7575.0867375000007</v>
      </c>
      <c r="H154" s="25"/>
      <c r="I154" s="24"/>
      <c r="J154" s="564"/>
      <c r="L154" s="3"/>
      <c r="P154" s="23"/>
      <c r="Q154" s="22"/>
      <c r="R154" s="21"/>
    </row>
    <row r="155" spans="1:18" x14ac:dyDescent="0.3">
      <c r="A155" s="79" t="s">
        <v>1234</v>
      </c>
      <c r="B155" s="361" t="s">
        <v>1130</v>
      </c>
      <c r="C155" s="362" t="s">
        <v>40</v>
      </c>
      <c r="D155" s="363">
        <v>16.3</v>
      </c>
      <c r="E155" s="364"/>
      <c r="F155" s="364">
        <f t="shared" ref="F155" si="103">J155*0.995</f>
        <v>49.162949999999995</v>
      </c>
      <c r="G155" s="364">
        <f t="shared" ref="G155" si="104">F155*D155</f>
        <v>801.35608500000001</v>
      </c>
      <c r="H155" s="25"/>
      <c r="I155" s="24"/>
      <c r="J155" s="564">
        <v>49.41</v>
      </c>
      <c r="L155" s="3"/>
      <c r="P155" s="23"/>
      <c r="Q155" s="22"/>
      <c r="R155" s="21"/>
    </row>
    <row r="156" spans="1:18" x14ac:dyDescent="0.3">
      <c r="A156" s="79" t="s">
        <v>1235</v>
      </c>
      <c r="B156" s="361" t="s">
        <v>63</v>
      </c>
      <c r="C156" s="362" t="s">
        <v>40</v>
      </c>
      <c r="D156" s="363">
        <v>14.07</v>
      </c>
      <c r="E156" s="364"/>
      <c r="F156" s="364">
        <f t="shared" ref="F156" si="105">J156*0.995</f>
        <v>481.43075000000005</v>
      </c>
      <c r="G156" s="364">
        <f t="shared" ref="G156" si="106">F156*D156</f>
        <v>6773.7306525000004</v>
      </c>
      <c r="H156" s="25"/>
      <c r="I156" s="24"/>
      <c r="J156" s="564">
        <v>483.85</v>
      </c>
      <c r="L156" s="3"/>
      <c r="P156" s="23"/>
      <c r="Q156" s="22"/>
      <c r="R156" s="21"/>
    </row>
    <row r="157" spans="1:18" ht="21" customHeight="1" x14ac:dyDescent="0.3">
      <c r="A157" s="76">
        <v>5</v>
      </c>
      <c r="B157" s="409" t="s">
        <v>1184</v>
      </c>
      <c r="C157" s="409"/>
      <c r="D157" s="409"/>
      <c r="E157" s="409"/>
      <c r="F157" s="409"/>
      <c r="G157" s="74">
        <f>G158+G165+G176+G183+G192+G206+G211</f>
        <v>630895.40712099988</v>
      </c>
      <c r="H157" s="31"/>
      <c r="I157" s="24"/>
      <c r="J157" s="564"/>
      <c r="L157" s="3"/>
      <c r="P157" s="23"/>
      <c r="Q157" s="22"/>
      <c r="R157" s="21"/>
    </row>
    <row r="158" spans="1:18" x14ac:dyDescent="0.3">
      <c r="A158" s="569">
        <v>5.0999999999999996</v>
      </c>
      <c r="B158" s="570" t="s">
        <v>1132</v>
      </c>
      <c r="C158" s="570"/>
      <c r="D158" s="570"/>
      <c r="E158" s="571"/>
      <c r="F158" s="571"/>
      <c r="G158" s="573">
        <f>SUM(G159:G164)</f>
        <v>65755.158070000005</v>
      </c>
      <c r="H158" s="25"/>
      <c r="I158" s="24"/>
      <c r="J158" s="564"/>
      <c r="L158" s="3"/>
      <c r="P158" s="23"/>
      <c r="Q158" s="22"/>
      <c r="R158" s="21"/>
    </row>
    <row r="159" spans="1:18" x14ac:dyDescent="0.3">
      <c r="A159" s="79" t="s">
        <v>1237</v>
      </c>
      <c r="B159" s="361" t="s">
        <v>67</v>
      </c>
      <c r="C159" s="362" t="s">
        <v>40</v>
      </c>
      <c r="D159" s="363">
        <v>25.6</v>
      </c>
      <c r="E159" s="364"/>
      <c r="F159" s="364">
        <f t="shared" ref="F159" si="107">J159*0.995</f>
        <v>233.46679999999998</v>
      </c>
      <c r="G159" s="364">
        <f t="shared" ref="G159" si="108">F159*D159</f>
        <v>5976.7500799999998</v>
      </c>
      <c r="H159" s="25"/>
      <c r="I159" s="24"/>
      <c r="J159" s="564">
        <v>234.64</v>
      </c>
      <c r="L159" s="3"/>
      <c r="P159" s="23"/>
      <c r="Q159" s="22"/>
      <c r="R159" s="21"/>
    </row>
    <row r="160" spans="1:18" x14ac:dyDescent="0.3">
      <c r="A160" s="79" t="s">
        <v>1238</v>
      </c>
      <c r="B160" s="361" t="s">
        <v>45</v>
      </c>
      <c r="C160" s="362" t="s">
        <v>40</v>
      </c>
      <c r="D160" s="363">
        <v>120</v>
      </c>
      <c r="E160" s="364"/>
      <c r="F160" s="364">
        <f t="shared" ref="F160:F164" si="109">J160*0.995</f>
        <v>107.96745</v>
      </c>
      <c r="G160" s="364">
        <f t="shared" ref="G160:G164" si="110">F160*D160</f>
        <v>12956.093999999999</v>
      </c>
      <c r="H160" s="25"/>
      <c r="I160" s="24"/>
      <c r="J160" s="564">
        <v>108.51</v>
      </c>
      <c r="L160" s="3"/>
      <c r="P160" s="23"/>
      <c r="Q160" s="22"/>
      <c r="R160" s="21"/>
    </row>
    <row r="161" spans="1:18" x14ac:dyDescent="0.3">
      <c r="A161" s="79" t="s">
        <v>1239</v>
      </c>
      <c r="B161" s="361" t="s">
        <v>69</v>
      </c>
      <c r="C161" s="362" t="s">
        <v>42</v>
      </c>
      <c r="D161" s="363">
        <v>2</v>
      </c>
      <c r="E161" s="364"/>
      <c r="F161" s="364">
        <f t="shared" si="109"/>
        <v>3390.7809000000002</v>
      </c>
      <c r="G161" s="364">
        <f t="shared" si="110"/>
        <v>6781.5618000000004</v>
      </c>
      <c r="H161" s="25"/>
      <c r="I161" s="24"/>
      <c r="J161" s="564">
        <v>3407.82</v>
      </c>
      <c r="L161" s="3"/>
      <c r="P161" s="23"/>
      <c r="Q161" s="22"/>
      <c r="R161" s="21"/>
    </row>
    <row r="162" spans="1:18" x14ac:dyDescent="0.3">
      <c r="A162" s="79" t="s">
        <v>1240</v>
      </c>
      <c r="B162" s="361" t="s">
        <v>41</v>
      </c>
      <c r="C162" s="362" t="s">
        <v>40</v>
      </c>
      <c r="D162" s="363">
        <v>203.7</v>
      </c>
      <c r="E162" s="364"/>
      <c r="F162" s="364">
        <f t="shared" si="109"/>
        <v>30.108700000000002</v>
      </c>
      <c r="G162" s="364">
        <f t="shared" si="110"/>
        <v>6133.1421900000005</v>
      </c>
      <c r="H162" s="25"/>
      <c r="I162" s="24"/>
      <c r="J162" s="564">
        <v>30.26</v>
      </c>
      <c r="L162" s="3"/>
      <c r="P162" s="23"/>
      <c r="Q162" s="22"/>
      <c r="R162" s="21"/>
    </row>
    <row r="163" spans="1:18" ht="25.5" x14ac:dyDescent="0.3">
      <c r="A163" s="79" t="s">
        <v>1241</v>
      </c>
      <c r="B163" s="361" t="s">
        <v>1133</v>
      </c>
      <c r="C163" s="362" t="s">
        <v>38</v>
      </c>
      <c r="D163" s="363">
        <v>440</v>
      </c>
      <c r="E163" s="364"/>
      <c r="F163" s="364">
        <f t="shared" si="109"/>
        <v>77.062750000000008</v>
      </c>
      <c r="G163" s="364">
        <f t="shared" si="110"/>
        <v>33907.61</v>
      </c>
      <c r="H163" s="25"/>
      <c r="I163" s="24"/>
      <c r="J163" s="564">
        <v>77.45</v>
      </c>
      <c r="L163" s="3"/>
      <c r="P163" s="23"/>
      <c r="Q163" s="22"/>
      <c r="R163" s="21"/>
    </row>
    <row r="164" spans="1:18" x14ac:dyDescent="0.3">
      <c r="A164" s="79" t="s">
        <v>1242</v>
      </c>
      <c r="B164" s="361" t="s">
        <v>35</v>
      </c>
      <c r="C164" s="362" t="s">
        <v>40</v>
      </c>
      <c r="D164" s="363">
        <v>0</v>
      </c>
      <c r="E164" s="364"/>
      <c r="F164" s="364">
        <f t="shared" si="109"/>
        <v>338.21045000000004</v>
      </c>
      <c r="G164" s="364">
        <f t="shared" si="110"/>
        <v>0</v>
      </c>
      <c r="H164" s="25"/>
      <c r="I164" s="24"/>
      <c r="J164" s="564">
        <v>339.91</v>
      </c>
      <c r="L164" s="3"/>
      <c r="P164" s="23"/>
      <c r="Q164" s="22"/>
      <c r="R164" s="21"/>
    </row>
    <row r="165" spans="1:18" x14ac:dyDescent="0.3">
      <c r="A165" s="569">
        <v>5.2</v>
      </c>
      <c r="B165" s="570" t="s">
        <v>29</v>
      </c>
      <c r="C165" s="570"/>
      <c r="D165" s="570"/>
      <c r="E165" s="571"/>
      <c r="F165" s="571"/>
      <c r="G165" s="573">
        <f>SUM(G166:G175)</f>
        <v>30228.425962000001</v>
      </c>
      <c r="H165" s="25"/>
      <c r="I165" s="24"/>
      <c r="J165" s="564"/>
      <c r="L165" s="3"/>
      <c r="P165" s="23"/>
      <c r="Q165" s="22"/>
      <c r="R165" s="21"/>
    </row>
    <row r="166" spans="1:18" x14ac:dyDescent="0.3">
      <c r="A166" s="79" t="s">
        <v>1243</v>
      </c>
      <c r="B166" s="361" t="s">
        <v>28</v>
      </c>
      <c r="C166" s="362" t="s">
        <v>23</v>
      </c>
      <c r="D166" s="363">
        <v>94.61</v>
      </c>
      <c r="E166" s="364"/>
      <c r="F166" s="364">
        <f t="shared" ref="F166" si="111">J166*0.995</f>
        <v>10.99475</v>
      </c>
      <c r="G166" s="364">
        <f t="shared" ref="G166" si="112">F166*D166</f>
        <v>1040.2132975</v>
      </c>
      <c r="H166" s="25"/>
      <c r="I166" s="24"/>
      <c r="J166" s="564">
        <v>11.05</v>
      </c>
      <c r="L166" s="3"/>
      <c r="P166" s="23"/>
      <c r="Q166" s="22"/>
      <c r="R166" s="21"/>
    </row>
    <row r="167" spans="1:18" x14ac:dyDescent="0.3">
      <c r="A167" s="79" t="s">
        <v>1244</v>
      </c>
      <c r="B167" s="361" t="s">
        <v>68</v>
      </c>
      <c r="C167" s="362" t="s">
        <v>23</v>
      </c>
      <c r="D167" s="363">
        <v>68</v>
      </c>
      <c r="E167" s="364"/>
      <c r="F167" s="364">
        <f t="shared" ref="F167:F174" si="113">J167*0.995</f>
        <v>41.590999999999994</v>
      </c>
      <c r="G167" s="364">
        <f t="shared" ref="G167:G174" si="114">F167*D167</f>
        <v>2828.1879999999996</v>
      </c>
      <c r="H167" s="25"/>
      <c r="I167" s="24"/>
      <c r="J167" s="564">
        <v>41.8</v>
      </c>
      <c r="L167" s="3"/>
      <c r="P167" s="23"/>
      <c r="Q167" s="22"/>
      <c r="R167" s="21"/>
    </row>
    <row r="168" spans="1:18" x14ac:dyDescent="0.3">
      <c r="A168" s="79" t="s">
        <v>1245</v>
      </c>
      <c r="B168" s="361" t="s">
        <v>26</v>
      </c>
      <c r="C168" s="362" t="s">
        <v>25</v>
      </c>
      <c r="D168" s="363">
        <v>240</v>
      </c>
      <c r="E168" s="364"/>
      <c r="F168" s="364">
        <f t="shared" si="113"/>
        <v>8.6963000000000008</v>
      </c>
      <c r="G168" s="364">
        <f t="shared" si="114"/>
        <v>2087.1120000000001</v>
      </c>
      <c r="H168" s="25"/>
      <c r="I168" s="24"/>
      <c r="J168" s="564">
        <v>8.74</v>
      </c>
      <c r="L168" s="3"/>
      <c r="P168" s="23"/>
      <c r="Q168" s="22"/>
      <c r="R168" s="21"/>
    </row>
    <row r="169" spans="1:18" x14ac:dyDescent="0.3">
      <c r="A169" s="79" t="s">
        <v>1246</v>
      </c>
      <c r="B169" s="361" t="s">
        <v>1134</v>
      </c>
      <c r="C169" s="362" t="s">
        <v>19</v>
      </c>
      <c r="D169" s="363">
        <v>57</v>
      </c>
      <c r="E169" s="364"/>
      <c r="F169" s="364">
        <f t="shared" si="113"/>
        <v>344.71774999999997</v>
      </c>
      <c r="G169" s="364">
        <f t="shared" si="114"/>
        <v>19648.911749999999</v>
      </c>
      <c r="H169" s="25"/>
      <c r="I169" s="24"/>
      <c r="J169" s="564">
        <v>346.45</v>
      </c>
      <c r="L169" s="3"/>
      <c r="P169" s="23"/>
      <c r="Q169" s="22"/>
      <c r="R169" s="21"/>
    </row>
    <row r="170" spans="1:18" x14ac:dyDescent="0.3">
      <c r="A170" s="79" t="s">
        <v>1247</v>
      </c>
      <c r="B170" s="361" t="s">
        <v>1135</v>
      </c>
      <c r="C170" s="362" t="s">
        <v>14</v>
      </c>
      <c r="D170" s="363">
        <v>4</v>
      </c>
      <c r="E170" s="364"/>
      <c r="F170" s="364">
        <f t="shared" si="113"/>
        <v>56.824449999999999</v>
      </c>
      <c r="G170" s="364">
        <f t="shared" si="114"/>
        <v>227.2978</v>
      </c>
      <c r="H170" s="25"/>
      <c r="I170" s="24"/>
      <c r="J170" s="564">
        <v>57.11</v>
      </c>
      <c r="L170" s="3"/>
      <c r="P170" s="23"/>
      <c r="Q170" s="22"/>
      <c r="R170" s="21"/>
    </row>
    <row r="171" spans="1:18" x14ac:dyDescent="0.3">
      <c r="A171" s="79" t="s">
        <v>1248</v>
      </c>
      <c r="B171" s="361" t="s">
        <v>24</v>
      </c>
      <c r="C171" s="362" t="s">
        <v>23</v>
      </c>
      <c r="D171" s="363">
        <v>1.01</v>
      </c>
      <c r="E171" s="364"/>
      <c r="F171" s="364">
        <f t="shared" si="113"/>
        <v>37.2926</v>
      </c>
      <c r="G171" s="364">
        <f t="shared" si="114"/>
        <v>37.665526</v>
      </c>
      <c r="H171" s="25"/>
      <c r="I171" s="24"/>
      <c r="J171" s="564">
        <v>37.479999999999997</v>
      </c>
      <c r="L171" s="3"/>
      <c r="P171" s="23"/>
      <c r="Q171" s="22"/>
      <c r="R171" s="21"/>
    </row>
    <row r="172" spans="1:18" ht="25.5" x14ac:dyDescent="0.3">
      <c r="A172" s="79" t="s">
        <v>1249</v>
      </c>
      <c r="B172" s="361" t="s">
        <v>1136</v>
      </c>
      <c r="C172" s="362" t="s">
        <v>0</v>
      </c>
      <c r="D172" s="363">
        <v>0.8</v>
      </c>
      <c r="E172" s="364"/>
      <c r="F172" s="364">
        <f t="shared" si="113"/>
        <v>675.53534999999999</v>
      </c>
      <c r="G172" s="364">
        <f t="shared" si="114"/>
        <v>540.42827999999997</v>
      </c>
      <c r="H172" s="25"/>
      <c r="I172" s="24"/>
      <c r="J172" s="564">
        <v>678.93</v>
      </c>
      <c r="L172" s="3"/>
      <c r="P172" s="23"/>
      <c r="Q172" s="22"/>
      <c r="R172" s="21"/>
    </row>
    <row r="173" spans="1:18" x14ac:dyDescent="0.3">
      <c r="A173" s="79" t="s">
        <v>1250</v>
      </c>
      <c r="B173" s="361" t="s">
        <v>1200</v>
      </c>
      <c r="C173" s="362" t="s">
        <v>2</v>
      </c>
      <c r="D173" s="363">
        <v>6.94</v>
      </c>
      <c r="E173" s="364"/>
      <c r="F173" s="364">
        <f t="shared" si="113"/>
        <v>100.9328</v>
      </c>
      <c r="G173" s="364">
        <f t="shared" si="114"/>
        <v>700.47363200000007</v>
      </c>
      <c r="H173" s="25"/>
      <c r="I173" s="24"/>
      <c r="J173" s="564">
        <v>101.44</v>
      </c>
      <c r="L173" s="3"/>
      <c r="P173" s="23"/>
      <c r="Q173" s="22"/>
      <c r="R173" s="21"/>
    </row>
    <row r="174" spans="1:18" x14ac:dyDescent="0.3">
      <c r="A174" s="79" t="s">
        <v>1251</v>
      </c>
      <c r="B174" s="361" t="s">
        <v>1</v>
      </c>
      <c r="C174" s="362" t="s">
        <v>0</v>
      </c>
      <c r="D174" s="363">
        <v>1.01</v>
      </c>
      <c r="E174" s="364"/>
      <c r="F174" s="364">
        <f t="shared" si="113"/>
        <v>914.31544999999994</v>
      </c>
      <c r="G174" s="364">
        <f t="shared" si="114"/>
        <v>923.45860449999998</v>
      </c>
      <c r="H174" s="25"/>
      <c r="I174" s="24"/>
      <c r="J174" s="564">
        <v>918.91</v>
      </c>
      <c r="L174" s="3"/>
      <c r="P174" s="23"/>
      <c r="Q174" s="22"/>
      <c r="R174" s="21"/>
    </row>
    <row r="175" spans="1:18" x14ac:dyDescent="0.3">
      <c r="A175" s="79" t="s">
        <v>1285</v>
      </c>
      <c r="B175" s="361" t="s">
        <v>1138</v>
      </c>
      <c r="C175" s="362" t="s">
        <v>6</v>
      </c>
      <c r="D175" s="363">
        <v>141.12</v>
      </c>
      <c r="E175" s="364"/>
      <c r="F175" s="364">
        <f t="shared" ref="F175" si="115">J175*0.995</f>
        <v>15.55185</v>
      </c>
      <c r="G175" s="364">
        <f t="shared" ref="G175" si="116">F175*D175</f>
        <v>2194.677072</v>
      </c>
      <c r="H175" s="25"/>
      <c r="I175" s="24"/>
      <c r="J175" s="564">
        <v>15.63</v>
      </c>
      <c r="L175" s="3"/>
      <c r="P175" s="23"/>
      <c r="Q175" s="22"/>
      <c r="R175" s="21"/>
    </row>
    <row r="176" spans="1:18" x14ac:dyDescent="0.3">
      <c r="A176" s="569">
        <v>5.3</v>
      </c>
      <c r="B176" s="570" t="s">
        <v>21</v>
      </c>
      <c r="C176" s="570"/>
      <c r="D176" s="570"/>
      <c r="E176" s="571"/>
      <c r="F176" s="571"/>
      <c r="G176" s="573">
        <f>SUM(G177:G182)</f>
        <v>192978.50078999999</v>
      </c>
      <c r="H176" s="25"/>
      <c r="I176" s="24"/>
      <c r="J176" s="564"/>
      <c r="L176" s="3"/>
      <c r="P176" s="23"/>
      <c r="Q176" s="22"/>
      <c r="R176" s="21"/>
    </row>
    <row r="177" spans="1:18" x14ac:dyDescent="0.3">
      <c r="A177" s="79" t="s">
        <v>1252</v>
      </c>
      <c r="B177" s="361" t="s">
        <v>1134</v>
      </c>
      <c r="C177" s="362" t="s">
        <v>19</v>
      </c>
      <c r="D177" s="363">
        <v>288</v>
      </c>
      <c r="E177" s="364"/>
      <c r="F177" s="364">
        <f t="shared" ref="F177" si="117">J177*0.995</f>
        <v>344.71774999999997</v>
      </c>
      <c r="G177" s="364">
        <f t="shared" ref="G177" si="118">F177*D177</f>
        <v>99278.711999999985</v>
      </c>
      <c r="H177" s="25"/>
      <c r="I177" s="24"/>
      <c r="J177" s="564">
        <v>346.45</v>
      </c>
      <c r="L177" s="3"/>
      <c r="P177" s="23"/>
      <c r="Q177" s="22"/>
      <c r="R177" s="21"/>
    </row>
    <row r="178" spans="1:18" x14ac:dyDescent="0.3">
      <c r="A178" s="79" t="s">
        <v>1253</v>
      </c>
      <c r="B178" s="361" t="s">
        <v>1135</v>
      </c>
      <c r="C178" s="362" t="s">
        <v>14</v>
      </c>
      <c r="D178" s="363">
        <v>18</v>
      </c>
      <c r="E178" s="364"/>
      <c r="F178" s="364">
        <f t="shared" ref="F178:F182" si="119">J178*0.995</f>
        <v>56.824449999999999</v>
      </c>
      <c r="G178" s="364">
        <f t="shared" ref="G178:G182" si="120">F178*D178</f>
        <v>1022.8401</v>
      </c>
      <c r="H178" s="25"/>
      <c r="I178" s="24"/>
      <c r="J178" s="564">
        <v>57.11</v>
      </c>
      <c r="L178" s="3"/>
      <c r="P178" s="23"/>
      <c r="Q178" s="22"/>
      <c r="R178" s="21"/>
    </row>
    <row r="179" spans="1:18" x14ac:dyDescent="0.3">
      <c r="A179" s="79" t="s">
        <v>1254</v>
      </c>
      <c r="B179" s="361" t="s">
        <v>1142</v>
      </c>
      <c r="C179" s="362" t="s">
        <v>2</v>
      </c>
      <c r="D179" s="363">
        <v>67.2</v>
      </c>
      <c r="E179" s="364"/>
      <c r="F179" s="364">
        <f t="shared" si="119"/>
        <v>100.9328</v>
      </c>
      <c r="G179" s="364">
        <f t="shared" si="120"/>
        <v>6782.6841600000007</v>
      </c>
      <c r="H179" s="25"/>
      <c r="I179" s="24"/>
      <c r="J179" s="564">
        <v>101.44</v>
      </c>
      <c r="L179" s="3"/>
      <c r="P179" s="23"/>
      <c r="Q179" s="22"/>
      <c r="R179" s="21"/>
    </row>
    <row r="180" spans="1:18" x14ac:dyDescent="0.3">
      <c r="A180" s="79" t="s">
        <v>1255</v>
      </c>
      <c r="B180" s="361" t="s">
        <v>1</v>
      </c>
      <c r="C180" s="362" t="s">
        <v>0</v>
      </c>
      <c r="D180" s="363">
        <v>23.4</v>
      </c>
      <c r="E180" s="364"/>
      <c r="F180" s="364">
        <f t="shared" si="119"/>
        <v>914.31544999999994</v>
      </c>
      <c r="G180" s="364">
        <f t="shared" si="120"/>
        <v>21394.981529999997</v>
      </c>
      <c r="H180" s="25"/>
      <c r="I180" s="24"/>
      <c r="J180" s="564">
        <v>918.91</v>
      </c>
      <c r="L180" s="3"/>
      <c r="P180" s="23"/>
      <c r="Q180" s="22"/>
      <c r="R180" s="21"/>
    </row>
    <row r="181" spans="1:18" x14ac:dyDescent="0.3">
      <c r="A181" s="79" t="s">
        <v>1256</v>
      </c>
      <c r="B181" s="361" t="s">
        <v>1145</v>
      </c>
      <c r="C181" s="362" t="s">
        <v>6</v>
      </c>
      <c r="D181" s="363">
        <v>3276</v>
      </c>
      <c r="E181" s="364"/>
      <c r="F181" s="364">
        <f t="shared" si="119"/>
        <v>15.55185</v>
      </c>
      <c r="G181" s="364">
        <f t="shared" si="120"/>
        <v>50947.8606</v>
      </c>
      <c r="H181" s="25"/>
      <c r="I181" s="24"/>
      <c r="J181" s="564">
        <v>15.63</v>
      </c>
      <c r="L181" s="3"/>
      <c r="P181" s="23"/>
      <c r="Q181" s="22"/>
      <c r="R181" s="21"/>
    </row>
    <row r="182" spans="1:18" x14ac:dyDescent="0.3">
      <c r="A182" s="79" t="s">
        <v>1257</v>
      </c>
      <c r="B182" s="361" t="s">
        <v>17</v>
      </c>
      <c r="C182" s="362" t="s">
        <v>16</v>
      </c>
      <c r="D182" s="363">
        <v>96</v>
      </c>
      <c r="E182" s="364"/>
      <c r="F182" s="364">
        <f t="shared" si="119"/>
        <v>141.16065</v>
      </c>
      <c r="G182" s="364">
        <f t="shared" si="120"/>
        <v>13551.422399999999</v>
      </c>
      <c r="H182" s="25"/>
      <c r="I182" s="24"/>
      <c r="J182" s="564">
        <v>141.87</v>
      </c>
      <c r="L182" s="3"/>
      <c r="P182" s="23"/>
      <c r="Q182" s="22"/>
      <c r="R182" s="21"/>
    </row>
    <row r="183" spans="1:18" x14ac:dyDescent="0.3">
      <c r="A183" s="569">
        <v>5.4</v>
      </c>
      <c r="B183" s="570" t="s">
        <v>13</v>
      </c>
      <c r="C183" s="570"/>
      <c r="D183" s="570"/>
      <c r="E183" s="571"/>
      <c r="F183" s="571"/>
      <c r="G183" s="571">
        <f>G184+G188</f>
        <v>81806.173401499997</v>
      </c>
      <c r="H183" s="25"/>
      <c r="I183" s="24"/>
      <c r="J183" s="564"/>
      <c r="L183" s="3"/>
      <c r="P183" s="23"/>
      <c r="Q183" s="22"/>
      <c r="R183" s="21"/>
    </row>
    <row r="184" spans="1:18" x14ac:dyDescent="0.3">
      <c r="A184" s="569" t="s">
        <v>1258</v>
      </c>
      <c r="B184" s="570" t="s">
        <v>1148</v>
      </c>
      <c r="C184" s="570"/>
      <c r="D184" s="570"/>
      <c r="E184" s="571"/>
      <c r="F184" s="571"/>
      <c r="G184" s="573">
        <f>SUM(G185:G187)</f>
        <v>59640.394425499995</v>
      </c>
      <c r="H184" s="25"/>
      <c r="I184" s="24"/>
      <c r="J184" s="564"/>
      <c r="L184" s="3"/>
      <c r="P184" s="23"/>
      <c r="Q184" s="22"/>
      <c r="R184" s="21"/>
    </row>
    <row r="185" spans="1:18" x14ac:dyDescent="0.3">
      <c r="A185" s="79" t="s">
        <v>1259</v>
      </c>
      <c r="B185" s="361" t="s">
        <v>1150</v>
      </c>
      <c r="C185" s="362" t="s">
        <v>2</v>
      </c>
      <c r="D185" s="363">
        <v>144</v>
      </c>
      <c r="E185" s="364"/>
      <c r="F185" s="364">
        <f t="shared" ref="F185" si="121">J185*0.995</f>
        <v>100.9328</v>
      </c>
      <c r="G185" s="364">
        <f t="shared" ref="G185" si="122">F185*D185</f>
        <v>14534.323200000001</v>
      </c>
      <c r="H185" s="25"/>
      <c r="I185" s="24"/>
      <c r="J185" s="564">
        <v>101.44</v>
      </c>
      <c r="L185" s="3"/>
      <c r="P185" s="23"/>
      <c r="Q185" s="22"/>
      <c r="R185" s="21"/>
    </row>
    <row r="186" spans="1:18" x14ac:dyDescent="0.3">
      <c r="A186" s="79" t="s">
        <v>1260</v>
      </c>
      <c r="B186" s="361" t="s">
        <v>1</v>
      </c>
      <c r="C186" s="362" t="s">
        <v>0</v>
      </c>
      <c r="D186" s="363">
        <v>14.59</v>
      </c>
      <c r="E186" s="364"/>
      <c r="F186" s="364">
        <f t="shared" ref="F186:F187" si="123">J186*0.995</f>
        <v>914.31544999999994</v>
      </c>
      <c r="G186" s="364">
        <f t="shared" ref="G186:G187" si="124">F186*D186</f>
        <v>13339.8624155</v>
      </c>
      <c r="H186" s="25"/>
      <c r="I186" s="24"/>
      <c r="J186" s="564">
        <v>918.91</v>
      </c>
      <c r="L186" s="3"/>
      <c r="P186" s="23"/>
      <c r="Q186" s="22"/>
      <c r="R186" s="21"/>
    </row>
    <row r="187" spans="1:18" x14ac:dyDescent="0.3">
      <c r="A187" s="79" t="s">
        <v>1261</v>
      </c>
      <c r="B187" s="361" t="s">
        <v>1153</v>
      </c>
      <c r="C187" s="362" t="s">
        <v>6</v>
      </c>
      <c r="D187" s="363">
        <v>2042.6</v>
      </c>
      <c r="E187" s="364"/>
      <c r="F187" s="364">
        <f t="shared" si="123"/>
        <v>15.55185</v>
      </c>
      <c r="G187" s="364">
        <f t="shared" si="124"/>
        <v>31766.20881</v>
      </c>
      <c r="H187" s="25"/>
      <c r="I187" s="24"/>
      <c r="J187" s="564">
        <v>15.63</v>
      </c>
      <c r="L187" s="3"/>
      <c r="P187" s="23"/>
      <c r="Q187" s="22"/>
      <c r="R187" s="21"/>
    </row>
    <row r="188" spans="1:18" x14ac:dyDescent="0.3">
      <c r="A188" s="569" t="s">
        <v>1262</v>
      </c>
      <c r="B188" s="570" t="s">
        <v>1213</v>
      </c>
      <c r="C188" s="570"/>
      <c r="D188" s="570"/>
      <c r="E188" s="571"/>
      <c r="F188" s="571"/>
      <c r="G188" s="573">
        <f>SUM(G189:G191)</f>
        <v>22165.778975999998</v>
      </c>
      <c r="H188" s="25"/>
      <c r="I188" s="24"/>
      <c r="J188" s="564"/>
      <c r="L188" s="3"/>
      <c r="P188" s="23"/>
      <c r="Q188" s="22"/>
      <c r="R188" s="21"/>
    </row>
    <row r="189" spans="1:18" x14ac:dyDescent="0.3">
      <c r="A189" s="79" t="s">
        <v>1263</v>
      </c>
      <c r="B189" s="361" t="s">
        <v>1156</v>
      </c>
      <c r="C189" s="362" t="s">
        <v>2</v>
      </c>
      <c r="D189" s="363">
        <v>7.68</v>
      </c>
      <c r="E189" s="364"/>
      <c r="F189" s="364">
        <f t="shared" ref="F189" si="125">J189*0.995</f>
        <v>100.9328</v>
      </c>
      <c r="G189" s="364">
        <f t="shared" ref="G189" si="126">F189*D189</f>
        <v>775.163904</v>
      </c>
      <c r="H189" s="25"/>
      <c r="I189" s="24"/>
      <c r="J189" s="564">
        <v>101.44</v>
      </c>
      <c r="L189" s="3"/>
      <c r="P189" s="23"/>
      <c r="Q189" s="22"/>
      <c r="R189" s="21"/>
    </row>
    <row r="190" spans="1:18" x14ac:dyDescent="0.3">
      <c r="A190" s="79" t="s">
        <v>1264</v>
      </c>
      <c r="B190" s="361" t="s">
        <v>1</v>
      </c>
      <c r="C190" s="362" t="s">
        <v>0</v>
      </c>
      <c r="D190" s="363">
        <v>5.76</v>
      </c>
      <c r="E190" s="364"/>
      <c r="F190" s="364">
        <f t="shared" ref="F190:F191" si="127">J190*0.995</f>
        <v>914.31544999999994</v>
      </c>
      <c r="G190" s="364">
        <f t="shared" ref="G190:G191" si="128">F190*D190</f>
        <v>5266.4569919999994</v>
      </c>
      <c r="H190" s="25"/>
      <c r="I190" s="24"/>
      <c r="J190" s="564">
        <v>918.91</v>
      </c>
      <c r="L190" s="3"/>
      <c r="P190" s="23"/>
      <c r="Q190" s="22"/>
      <c r="R190" s="21"/>
    </row>
    <row r="191" spans="1:18" x14ac:dyDescent="0.3">
      <c r="A191" s="79" t="s">
        <v>1265</v>
      </c>
      <c r="B191" s="361" t="s">
        <v>1159</v>
      </c>
      <c r="C191" s="362" t="s">
        <v>6</v>
      </c>
      <c r="D191" s="363">
        <v>1036.8</v>
      </c>
      <c r="E191" s="364"/>
      <c r="F191" s="364">
        <f t="shared" si="127"/>
        <v>15.55185</v>
      </c>
      <c r="G191" s="364">
        <f t="shared" si="128"/>
        <v>16124.158079999999</v>
      </c>
      <c r="H191" s="25"/>
      <c r="I191" s="24"/>
      <c r="J191" s="564">
        <v>15.63</v>
      </c>
      <c r="L191" s="3"/>
      <c r="P191" s="23"/>
      <c r="Q191" s="22"/>
      <c r="R191" s="21"/>
    </row>
    <row r="192" spans="1:18" x14ac:dyDescent="0.3">
      <c r="A192" s="569">
        <v>5.5</v>
      </c>
      <c r="B192" s="570" t="s">
        <v>10</v>
      </c>
      <c r="C192" s="570"/>
      <c r="D192" s="570"/>
      <c r="E192" s="571"/>
      <c r="F192" s="571"/>
      <c r="G192" s="571">
        <f>G193+G197+G201</f>
        <v>231810.28758299997</v>
      </c>
      <c r="H192" s="25"/>
      <c r="I192" s="24"/>
      <c r="J192" s="564"/>
      <c r="L192" s="3"/>
      <c r="P192" s="23"/>
      <c r="Q192" s="22"/>
      <c r="R192" s="21"/>
    </row>
    <row r="193" spans="1:18" x14ac:dyDescent="0.3">
      <c r="A193" s="569" t="s">
        <v>1266</v>
      </c>
      <c r="B193" s="570" t="s">
        <v>9</v>
      </c>
      <c r="C193" s="570"/>
      <c r="D193" s="570"/>
      <c r="E193" s="571"/>
      <c r="F193" s="571"/>
      <c r="G193" s="573">
        <f>SUM(G194:G196)</f>
        <v>21066.380192999997</v>
      </c>
      <c r="H193" s="25"/>
      <c r="I193" s="24"/>
      <c r="J193" s="564"/>
      <c r="L193" s="3"/>
      <c r="P193" s="23"/>
      <c r="Q193" s="22"/>
      <c r="R193" s="21"/>
    </row>
    <row r="194" spans="1:18" x14ac:dyDescent="0.3">
      <c r="A194" s="79" t="s">
        <v>1267</v>
      </c>
      <c r="B194" s="361" t="s">
        <v>1162</v>
      </c>
      <c r="C194" s="362" t="s">
        <v>2</v>
      </c>
      <c r="D194" s="363">
        <v>10.88</v>
      </c>
      <c r="E194" s="364"/>
      <c r="F194" s="364">
        <f t="shared" ref="F194" si="129">J194*0.995</f>
        <v>100.9328</v>
      </c>
      <c r="G194" s="364">
        <f t="shared" ref="G194" si="130">F194*D194</f>
        <v>1098.148864</v>
      </c>
      <c r="H194" s="25"/>
      <c r="I194" s="24"/>
      <c r="J194" s="564">
        <v>101.44</v>
      </c>
      <c r="L194" s="3"/>
      <c r="P194" s="23"/>
      <c r="Q194" s="22"/>
      <c r="R194" s="21"/>
    </row>
    <row r="195" spans="1:18" x14ac:dyDescent="0.3">
      <c r="A195" s="79" t="s">
        <v>1268</v>
      </c>
      <c r="B195" s="361" t="s">
        <v>1</v>
      </c>
      <c r="C195" s="362" t="s">
        <v>0</v>
      </c>
      <c r="D195" s="363">
        <v>5.38</v>
      </c>
      <c r="E195" s="364"/>
      <c r="F195" s="364">
        <f t="shared" ref="F195:F196" si="131">J195*0.995</f>
        <v>914.31544999999994</v>
      </c>
      <c r="G195" s="364">
        <f t="shared" ref="G195:G196" si="132">F195*D195</f>
        <v>4919.0171209999999</v>
      </c>
      <c r="H195" s="25"/>
      <c r="I195" s="24"/>
      <c r="J195" s="564">
        <v>918.91</v>
      </c>
      <c r="L195" s="3"/>
      <c r="P195" s="23"/>
      <c r="Q195" s="22"/>
      <c r="R195" s="21"/>
    </row>
    <row r="196" spans="1:18" x14ac:dyDescent="0.3">
      <c r="A196" s="79" t="s">
        <v>1269</v>
      </c>
      <c r="B196" s="361" t="s">
        <v>1165</v>
      </c>
      <c r="C196" s="362" t="s">
        <v>6</v>
      </c>
      <c r="D196" s="363">
        <v>967.68</v>
      </c>
      <c r="E196" s="364"/>
      <c r="F196" s="364">
        <f t="shared" si="131"/>
        <v>15.55185</v>
      </c>
      <c r="G196" s="364">
        <f t="shared" si="132"/>
        <v>15049.214207999999</v>
      </c>
      <c r="H196" s="25"/>
      <c r="I196" s="24"/>
      <c r="J196" s="564">
        <v>15.63</v>
      </c>
      <c r="L196" s="3"/>
      <c r="P196" s="23"/>
      <c r="Q196" s="22"/>
      <c r="R196" s="21"/>
    </row>
    <row r="197" spans="1:18" x14ac:dyDescent="0.3">
      <c r="A197" s="569" t="s">
        <v>1270</v>
      </c>
      <c r="B197" s="570" t="s">
        <v>8</v>
      </c>
      <c r="C197" s="570"/>
      <c r="D197" s="570"/>
      <c r="E197" s="571"/>
      <c r="F197" s="571"/>
      <c r="G197" s="573">
        <f>SUM(G198:G200)</f>
        <v>148515.94670999999</v>
      </c>
      <c r="H197" s="25"/>
      <c r="I197" s="24"/>
      <c r="J197" s="564"/>
      <c r="L197" s="3"/>
      <c r="P197" s="23"/>
      <c r="Q197" s="22"/>
      <c r="R197" s="21"/>
    </row>
    <row r="198" spans="1:18" x14ac:dyDescent="0.3">
      <c r="A198" s="79" t="s">
        <v>1271</v>
      </c>
      <c r="B198" s="361" t="s">
        <v>1168</v>
      </c>
      <c r="C198" s="362" t="s">
        <v>2</v>
      </c>
      <c r="D198" s="363">
        <v>124.8</v>
      </c>
      <c r="E198" s="364"/>
      <c r="F198" s="364">
        <f t="shared" ref="F198" si="133">J198*0.995</f>
        <v>100.9328</v>
      </c>
      <c r="G198" s="364">
        <f t="shared" ref="G198" si="134">F198*D198</f>
        <v>12596.41344</v>
      </c>
      <c r="H198" s="25"/>
      <c r="I198" s="24"/>
      <c r="J198" s="564">
        <v>101.44</v>
      </c>
      <c r="L198" s="3"/>
      <c r="P198" s="23"/>
      <c r="Q198" s="22"/>
      <c r="R198" s="21"/>
    </row>
    <row r="199" spans="1:18" x14ac:dyDescent="0.3">
      <c r="A199" s="79" t="s">
        <v>1272</v>
      </c>
      <c r="B199" s="361" t="s">
        <v>1</v>
      </c>
      <c r="C199" s="362" t="s">
        <v>0</v>
      </c>
      <c r="D199" s="363">
        <v>36.6</v>
      </c>
      <c r="E199" s="364"/>
      <c r="F199" s="364">
        <f t="shared" ref="F199:F200" si="135">J199*0.995</f>
        <v>914.31544999999994</v>
      </c>
      <c r="G199" s="364">
        <f t="shared" ref="G199:G200" si="136">F199*D199</f>
        <v>33463.945469999999</v>
      </c>
      <c r="H199" s="25"/>
      <c r="I199" s="24"/>
      <c r="J199" s="564">
        <v>918.91</v>
      </c>
      <c r="L199" s="3"/>
      <c r="P199" s="23"/>
      <c r="Q199" s="22"/>
      <c r="R199" s="21"/>
    </row>
    <row r="200" spans="1:18" x14ac:dyDescent="0.3">
      <c r="A200" s="79" t="s">
        <v>1273</v>
      </c>
      <c r="B200" s="361" t="s">
        <v>1171</v>
      </c>
      <c r="C200" s="362" t="s">
        <v>6</v>
      </c>
      <c r="D200" s="363">
        <v>6588</v>
      </c>
      <c r="E200" s="364"/>
      <c r="F200" s="364">
        <f t="shared" si="135"/>
        <v>15.55185</v>
      </c>
      <c r="G200" s="364">
        <f t="shared" si="136"/>
        <v>102455.58779999999</v>
      </c>
      <c r="H200" s="25"/>
      <c r="I200" s="24"/>
      <c r="J200" s="564">
        <v>15.63</v>
      </c>
      <c r="L200" s="3"/>
      <c r="P200" s="23"/>
      <c r="Q200" s="22"/>
      <c r="R200" s="21"/>
    </row>
    <row r="201" spans="1:18" x14ac:dyDescent="0.3">
      <c r="A201" s="569" t="s">
        <v>1274</v>
      </c>
      <c r="B201" s="570" t="s">
        <v>5</v>
      </c>
      <c r="C201" s="570"/>
      <c r="D201" s="570"/>
      <c r="E201" s="571"/>
      <c r="F201" s="571"/>
      <c r="G201" s="573">
        <f>SUM(G202:G205)</f>
        <v>62227.960679999997</v>
      </c>
      <c r="H201" s="25"/>
      <c r="I201" s="24"/>
      <c r="J201" s="564"/>
      <c r="L201" s="3"/>
      <c r="P201" s="23"/>
      <c r="Q201" s="22"/>
      <c r="R201" s="21"/>
    </row>
    <row r="202" spans="1:18" ht="25.5" x14ac:dyDescent="0.3">
      <c r="A202" s="79" t="s">
        <v>1275</v>
      </c>
      <c r="B202" s="361" t="s">
        <v>1123</v>
      </c>
      <c r="C202" s="362" t="s">
        <v>0</v>
      </c>
      <c r="D202" s="363">
        <v>180</v>
      </c>
      <c r="E202" s="364"/>
      <c r="F202" s="364">
        <f t="shared" ref="F202" si="137">J202*0.995</f>
        <v>14.97475</v>
      </c>
      <c r="G202" s="364">
        <f t="shared" ref="G202" si="138">F202*D202</f>
        <v>2695.4549999999999</v>
      </c>
      <c r="H202" s="25"/>
      <c r="I202" s="24"/>
      <c r="J202" s="564">
        <v>15.05</v>
      </c>
      <c r="L202" s="3"/>
      <c r="P202" s="23"/>
      <c r="Q202" s="22"/>
      <c r="R202" s="21"/>
    </row>
    <row r="203" spans="1:18" x14ac:dyDescent="0.3">
      <c r="A203" s="79" t="s">
        <v>1276</v>
      </c>
      <c r="B203" s="361" t="s">
        <v>1137</v>
      </c>
      <c r="C203" s="362" t="s">
        <v>2</v>
      </c>
      <c r="D203" s="363">
        <v>60</v>
      </c>
      <c r="E203" s="364"/>
      <c r="F203" s="364">
        <f t="shared" ref="F203:F205" si="139">J203*0.995</f>
        <v>100.9328</v>
      </c>
      <c r="G203" s="364">
        <f t="shared" ref="G203:G205" si="140">F203*D203</f>
        <v>6055.9679999999998</v>
      </c>
      <c r="H203" s="25"/>
      <c r="I203" s="24"/>
      <c r="J203" s="564">
        <v>101.44</v>
      </c>
      <c r="L203" s="3"/>
      <c r="P203" s="23"/>
      <c r="Q203" s="22"/>
      <c r="R203" s="21"/>
    </row>
    <row r="204" spans="1:18" x14ac:dyDescent="0.3">
      <c r="A204" s="79" t="s">
        <v>1277</v>
      </c>
      <c r="B204" s="361" t="s">
        <v>1</v>
      </c>
      <c r="C204" s="362" t="s">
        <v>0</v>
      </c>
      <c r="D204" s="363">
        <v>14.4</v>
      </c>
      <c r="E204" s="364"/>
      <c r="F204" s="364">
        <f t="shared" si="139"/>
        <v>914.31544999999994</v>
      </c>
      <c r="G204" s="364">
        <f t="shared" si="140"/>
        <v>13166.142479999999</v>
      </c>
      <c r="H204" s="25"/>
      <c r="I204" s="24"/>
      <c r="J204" s="564">
        <v>918.91</v>
      </c>
      <c r="L204" s="3"/>
      <c r="P204" s="23"/>
      <c r="Q204" s="22"/>
      <c r="R204" s="21"/>
    </row>
    <row r="205" spans="1:18" x14ac:dyDescent="0.3">
      <c r="A205" s="79" t="s">
        <v>1278</v>
      </c>
      <c r="B205" s="361" t="s">
        <v>1177</v>
      </c>
      <c r="C205" s="362" t="s">
        <v>6</v>
      </c>
      <c r="D205" s="363">
        <v>2592</v>
      </c>
      <c r="E205" s="364"/>
      <c r="F205" s="364">
        <f t="shared" si="139"/>
        <v>15.55185</v>
      </c>
      <c r="G205" s="364">
        <f t="shared" si="140"/>
        <v>40310.395199999999</v>
      </c>
      <c r="H205" s="25"/>
      <c r="I205" s="24"/>
      <c r="J205" s="564">
        <v>15.63</v>
      </c>
      <c r="L205" s="3"/>
      <c r="P205" s="23"/>
      <c r="Q205" s="22"/>
      <c r="R205" s="21"/>
    </row>
    <row r="206" spans="1:18" x14ac:dyDescent="0.3">
      <c r="A206" s="569">
        <v>5.6</v>
      </c>
      <c r="B206" s="570" t="s">
        <v>65</v>
      </c>
      <c r="C206" s="570"/>
      <c r="D206" s="570"/>
      <c r="E206" s="571"/>
      <c r="F206" s="571"/>
      <c r="G206" s="573">
        <f>SUM(G207:G210)</f>
        <v>19952.2176</v>
      </c>
      <c r="H206" s="25"/>
      <c r="I206" s="24"/>
      <c r="J206" s="564"/>
      <c r="L206" s="3"/>
      <c r="P206" s="23"/>
      <c r="Q206" s="22"/>
      <c r="R206" s="21"/>
    </row>
    <row r="207" spans="1:18" ht="25.5" x14ac:dyDescent="0.3">
      <c r="A207" s="79" t="s">
        <v>1279</v>
      </c>
      <c r="B207" s="361" t="s">
        <v>1124</v>
      </c>
      <c r="C207" s="362" t="s">
        <v>19</v>
      </c>
      <c r="D207" s="363">
        <v>6</v>
      </c>
      <c r="E207" s="364"/>
      <c r="F207" s="364">
        <f t="shared" ref="F207" si="141">J207*0.995</f>
        <v>1533.0860499999999</v>
      </c>
      <c r="G207" s="364">
        <f t="shared" ref="G207" si="142">F207*D207</f>
        <v>9198.5162999999993</v>
      </c>
      <c r="H207" s="25"/>
      <c r="I207" s="24"/>
      <c r="J207" s="564">
        <v>1540.79</v>
      </c>
      <c r="L207" s="3"/>
      <c r="P207" s="23"/>
      <c r="Q207" s="22"/>
      <c r="R207" s="21"/>
    </row>
    <row r="208" spans="1:18" ht="25.5" x14ac:dyDescent="0.3">
      <c r="A208" s="79" t="s">
        <v>1280</v>
      </c>
      <c r="B208" s="361" t="s">
        <v>1125</v>
      </c>
      <c r="C208" s="362" t="s">
        <v>40</v>
      </c>
      <c r="D208" s="363">
        <v>10</v>
      </c>
      <c r="E208" s="364"/>
      <c r="F208" s="364">
        <f t="shared" ref="F208:F210" si="143">J208*0.995</f>
        <v>452.45635000000004</v>
      </c>
      <c r="G208" s="364">
        <f t="shared" ref="G208:G210" si="144">F208*D208</f>
        <v>4524.5635000000002</v>
      </c>
      <c r="H208" s="25"/>
      <c r="I208" s="24"/>
      <c r="J208" s="564">
        <v>454.73</v>
      </c>
      <c r="L208" s="3"/>
      <c r="P208" s="23"/>
      <c r="Q208" s="22"/>
      <c r="R208" s="21"/>
    </row>
    <row r="209" spans="1:18" x14ac:dyDescent="0.3">
      <c r="A209" s="79" t="s">
        <v>1281</v>
      </c>
      <c r="B209" s="361" t="s">
        <v>1126</v>
      </c>
      <c r="C209" s="362" t="s">
        <v>19</v>
      </c>
      <c r="D209" s="363">
        <v>10</v>
      </c>
      <c r="E209" s="364"/>
      <c r="F209" s="364">
        <f t="shared" si="143"/>
        <v>601.21879999999999</v>
      </c>
      <c r="G209" s="364">
        <f t="shared" si="144"/>
        <v>6012.1880000000001</v>
      </c>
      <c r="H209" s="25"/>
      <c r="I209" s="24"/>
      <c r="J209" s="564">
        <v>604.24</v>
      </c>
      <c r="L209" s="3"/>
      <c r="P209" s="23"/>
      <c r="Q209" s="22"/>
      <c r="R209" s="21"/>
    </row>
    <row r="210" spans="1:18" x14ac:dyDescent="0.3">
      <c r="A210" s="79" t="s">
        <v>1282</v>
      </c>
      <c r="B210" s="361" t="s">
        <v>1127</v>
      </c>
      <c r="C210" s="362" t="s">
        <v>58</v>
      </c>
      <c r="D210" s="363">
        <v>12</v>
      </c>
      <c r="E210" s="364"/>
      <c r="F210" s="364">
        <f t="shared" si="143"/>
        <v>18.079150000000002</v>
      </c>
      <c r="G210" s="364">
        <f t="shared" si="144"/>
        <v>216.94980000000004</v>
      </c>
      <c r="H210" s="25"/>
      <c r="I210" s="24"/>
      <c r="J210" s="564">
        <v>18.170000000000002</v>
      </c>
      <c r="L210" s="3"/>
      <c r="P210" s="23"/>
      <c r="Q210" s="22"/>
      <c r="R210" s="21"/>
    </row>
    <row r="211" spans="1:18" x14ac:dyDescent="0.3">
      <c r="A211" s="569">
        <v>5.7</v>
      </c>
      <c r="B211" s="570" t="s">
        <v>64</v>
      </c>
      <c r="C211" s="570"/>
      <c r="D211" s="570"/>
      <c r="E211" s="571"/>
      <c r="F211" s="571"/>
      <c r="G211" s="573">
        <f>SUM(G212:G213)</f>
        <v>8364.6437145</v>
      </c>
      <c r="H211" s="25"/>
      <c r="I211" s="24"/>
      <c r="J211" s="564"/>
      <c r="L211" s="3"/>
      <c r="P211" s="23"/>
      <c r="Q211" s="22"/>
      <c r="R211" s="21"/>
    </row>
    <row r="212" spans="1:18" x14ac:dyDescent="0.3">
      <c r="A212" s="79" t="s">
        <v>1283</v>
      </c>
      <c r="B212" s="361" t="s">
        <v>1130</v>
      </c>
      <c r="C212" s="362" t="s">
        <v>40</v>
      </c>
      <c r="D212" s="363">
        <v>32.36</v>
      </c>
      <c r="E212" s="364"/>
      <c r="F212" s="364">
        <f t="shared" ref="F212" si="145">J212*0.995</f>
        <v>49.162949999999995</v>
      </c>
      <c r="G212" s="364">
        <f t="shared" ref="G212" si="146">F212*D212</f>
        <v>1590.9130619999999</v>
      </c>
      <c r="H212" s="25"/>
      <c r="I212" s="24"/>
      <c r="J212" s="564">
        <v>49.41</v>
      </c>
      <c r="L212" s="3"/>
      <c r="P212" s="23"/>
      <c r="Q212" s="22"/>
      <c r="R212" s="21"/>
    </row>
    <row r="213" spans="1:18" x14ac:dyDescent="0.3">
      <c r="A213" s="79" t="s">
        <v>1284</v>
      </c>
      <c r="B213" s="361" t="s">
        <v>63</v>
      </c>
      <c r="C213" s="362" t="s">
        <v>40</v>
      </c>
      <c r="D213" s="363">
        <v>14.07</v>
      </c>
      <c r="E213" s="364"/>
      <c r="F213" s="364">
        <f t="shared" ref="F213" si="147">J213*0.995</f>
        <v>481.43075000000005</v>
      </c>
      <c r="G213" s="364">
        <f t="shared" ref="G213" si="148">F213*D213</f>
        <v>6773.7306525000004</v>
      </c>
      <c r="H213" s="25"/>
      <c r="I213" s="24"/>
      <c r="J213" s="564">
        <v>483.85</v>
      </c>
      <c r="L213" s="3"/>
      <c r="P213" s="23"/>
      <c r="Q213" s="22"/>
      <c r="R213" s="21"/>
    </row>
    <row r="214" spans="1:18" s="68" customFormat="1" x14ac:dyDescent="0.3">
      <c r="A214" s="78" t="s">
        <v>1286</v>
      </c>
      <c r="B214" s="77" t="s">
        <v>61</v>
      </c>
      <c r="C214" s="76"/>
      <c r="D214" s="75"/>
      <c r="E214" s="75"/>
      <c r="F214" s="74"/>
      <c r="G214" s="74">
        <f>SUM(G215)</f>
        <v>30237.144550000001</v>
      </c>
      <c r="H214" s="73"/>
      <c r="I214" s="72">
        <v>1</v>
      </c>
      <c r="J214" s="72"/>
      <c r="P214" s="71" t="s">
        <v>62</v>
      </c>
      <c r="Q214" s="70" t="s">
        <v>14</v>
      </c>
      <c r="R214" s="69">
        <v>2398.33</v>
      </c>
    </row>
    <row r="215" spans="1:18" x14ac:dyDescent="0.3">
      <c r="A215" s="67" t="s">
        <v>1287</v>
      </c>
      <c r="B215" s="66" t="s">
        <v>61</v>
      </c>
      <c r="C215" s="65"/>
      <c r="D215" s="64"/>
      <c r="E215" s="64"/>
      <c r="F215" s="63"/>
      <c r="G215" s="63">
        <f>SUM(G216)</f>
        <v>30237.144550000001</v>
      </c>
      <c r="H215" s="27"/>
      <c r="I215" s="26"/>
      <c r="J215" s="3"/>
      <c r="P215" s="23" t="s">
        <v>60</v>
      </c>
      <c r="Q215" s="22" t="s">
        <v>40</v>
      </c>
      <c r="R215" s="21">
        <v>377.9</v>
      </c>
    </row>
    <row r="216" spans="1:18" ht="17.25" thickBot="1" x14ac:dyDescent="0.35">
      <c r="A216" s="62" t="s">
        <v>1288</v>
      </c>
      <c r="B216" s="61" t="s">
        <v>59</v>
      </c>
      <c r="C216" s="60" t="s">
        <v>58</v>
      </c>
      <c r="D216" s="59">
        <v>1</v>
      </c>
      <c r="E216" s="59"/>
      <c r="F216" s="364">
        <f t="shared" ref="F216" si="149">J216*0.995</f>
        <v>30237.144550000001</v>
      </c>
      <c r="G216" s="364">
        <f t="shared" ref="G216" si="150">F216*D216</f>
        <v>30237.144550000001</v>
      </c>
      <c r="H216" s="25">
        <f>'[5]MEMÓRIA GERAL'!D3366</f>
        <v>25.6</v>
      </c>
      <c r="I216" s="24"/>
      <c r="J216" s="19">
        <v>30389.09</v>
      </c>
      <c r="P216" s="23" t="s">
        <v>57</v>
      </c>
      <c r="Q216" s="22" t="s">
        <v>40</v>
      </c>
      <c r="R216" s="21">
        <v>410.64</v>
      </c>
    </row>
    <row r="217" spans="1:18" s="39" customFormat="1" x14ac:dyDescent="0.3">
      <c r="A217" s="397" t="s">
        <v>56</v>
      </c>
      <c r="B217" s="398"/>
      <c r="C217" s="398"/>
      <c r="D217" s="398"/>
      <c r="E217" s="398"/>
      <c r="F217" s="399"/>
      <c r="G217" s="58">
        <f>G214+G157+G100+G44+G12+G9</f>
        <v>1725716.6168815999</v>
      </c>
      <c r="H217" s="43">
        <f>'[5]MEMÓRIA GERAL'!D3370</f>
        <v>90</v>
      </c>
      <c r="I217" s="42"/>
      <c r="J217" s="41"/>
      <c r="L217" s="39">
        <v>625601.20837000001</v>
      </c>
      <c r="P217" s="40" t="s">
        <v>55</v>
      </c>
      <c r="Q217" s="40"/>
      <c r="R217" s="40"/>
    </row>
    <row r="218" spans="1:18" s="39" customFormat="1" ht="14.45" customHeight="1" x14ac:dyDescent="0.3">
      <c r="A218" s="400" t="s">
        <v>54</v>
      </c>
      <c r="B218" s="401"/>
      <c r="C218" s="401"/>
      <c r="D218" s="401"/>
      <c r="E218" s="401"/>
      <c r="F218" s="402"/>
      <c r="G218" s="56">
        <v>1734379.32</v>
      </c>
      <c r="H218" s="43"/>
      <c r="I218" s="42"/>
      <c r="J218" s="41"/>
      <c r="P218" s="40"/>
      <c r="Q218" s="40"/>
      <c r="R218" s="40"/>
    </row>
    <row r="219" spans="1:18" s="39" customFormat="1" ht="20.25" x14ac:dyDescent="0.3">
      <c r="A219" s="403" t="s">
        <v>53</v>
      </c>
      <c r="B219" s="403"/>
      <c r="C219" s="403"/>
      <c r="D219" s="403"/>
      <c r="E219" s="403"/>
      <c r="F219" s="403"/>
      <c r="G219" s="57">
        <v>0.05</v>
      </c>
      <c r="H219" s="43"/>
      <c r="I219" s="42"/>
      <c r="J219" s="41"/>
      <c r="P219" s="40"/>
      <c r="Q219" s="40"/>
      <c r="R219" s="40"/>
    </row>
    <row r="220" spans="1:18" s="39" customFormat="1" x14ac:dyDescent="0.3">
      <c r="A220" s="403" t="s">
        <v>52</v>
      </c>
      <c r="B220" s="403"/>
      <c r="C220" s="403"/>
      <c r="D220" s="403"/>
      <c r="E220" s="403"/>
      <c r="F220" s="403"/>
      <c r="G220" s="56">
        <f>G218-G217</f>
        <v>8662.7031184001826</v>
      </c>
      <c r="H220" s="43"/>
      <c r="I220" s="42"/>
      <c r="J220" s="41"/>
      <c r="P220" s="40"/>
      <c r="Q220" s="40"/>
      <c r="R220" s="40"/>
    </row>
    <row r="221" spans="1:18" s="39" customFormat="1" ht="14.45" customHeight="1" x14ac:dyDescent="0.3">
      <c r="A221" s="403"/>
      <c r="B221" s="403"/>
      <c r="C221" s="403"/>
      <c r="D221" s="403"/>
      <c r="E221" s="403"/>
      <c r="F221" s="403"/>
      <c r="G221" s="55">
        <f>G220/G218</f>
        <v>4.9946992670554802E-3</v>
      </c>
      <c r="H221" s="43"/>
      <c r="I221" s="42"/>
      <c r="J221" s="41"/>
      <c r="P221" s="40"/>
      <c r="Q221" s="40"/>
      <c r="R221" s="40"/>
    </row>
    <row r="222" spans="1:18" s="39" customFormat="1" ht="14.45" customHeight="1" x14ac:dyDescent="0.3">
      <c r="A222" s="54"/>
      <c r="B222" s="53"/>
      <c r="C222" s="53"/>
      <c r="D222" s="53"/>
      <c r="E222" s="53"/>
      <c r="F222" s="52"/>
      <c r="G222" s="51" t="e">
        <f>G30+G97+#REF!+#REF!+#REF!+#REF!+#REF!+#REF!+#REF!+#REF!+#REF!+#REF!+#REF!+#REF!+#REF!+#REF!+#REF!+#REF!+#REF!+#REF!</f>
        <v>#REF!</v>
      </c>
      <c r="H222" s="43"/>
      <c r="I222" s="42"/>
      <c r="J222" s="41"/>
      <c r="P222" s="40"/>
      <c r="Q222" s="40"/>
      <c r="R222" s="40"/>
    </row>
    <row r="223" spans="1:18" s="39" customFormat="1" x14ac:dyDescent="0.3">
      <c r="A223" s="47"/>
      <c r="B223" s="46"/>
      <c r="C223" s="46"/>
      <c r="D223" s="46"/>
      <c r="E223" s="46"/>
      <c r="F223" s="45"/>
      <c r="G223" s="50" t="e">
        <f>G222/G217</f>
        <v>#REF!</v>
      </c>
      <c r="H223" s="43"/>
      <c r="I223" s="42"/>
      <c r="J223" s="41"/>
      <c r="P223" s="40"/>
      <c r="Q223" s="40"/>
      <c r="R223" s="40"/>
    </row>
    <row r="224" spans="1:18" s="39" customFormat="1" x14ac:dyDescent="0.3">
      <c r="A224" s="47"/>
      <c r="B224" s="46"/>
      <c r="C224" s="46"/>
      <c r="D224" s="46"/>
      <c r="E224" s="46"/>
      <c r="F224" s="49">
        <v>0.25</v>
      </c>
      <c r="G224" s="48">
        <f>G217*0.25</f>
        <v>431429.15422039997</v>
      </c>
      <c r="H224" s="43"/>
      <c r="I224" s="42" t="e">
        <f>G224-G222</f>
        <v>#REF!</v>
      </c>
      <c r="J224" s="41"/>
      <c r="P224" s="40"/>
      <c r="Q224" s="40"/>
      <c r="R224" s="40"/>
    </row>
    <row r="225" spans="1:18" s="39" customFormat="1" x14ac:dyDescent="0.3">
      <c r="A225" s="47"/>
      <c r="B225" s="46"/>
      <c r="C225" s="46"/>
      <c r="D225" s="46"/>
      <c r="E225" s="46"/>
      <c r="F225" s="45"/>
      <c r="G225" s="44"/>
      <c r="H225" s="43"/>
      <c r="I225" s="42"/>
      <c r="J225" s="41"/>
      <c r="P225" s="40"/>
      <c r="Q225" s="40"/>
      <c r="R225" s="40"/>
    </row>
    <row r="226" spans="1:18" s="39" customFormat="1" x14ac:dyDescent="0.3">
      <c r="A226" s="47"/>
      <c r="B226" s="46"/>
      <c r="C226" s="46"/>
      <c r="D226" s="46"/>
      <c r="E226" s="46"/>
      <c r="F226" s="45"/>
      <c r="G226" s="44"/>
      <c r="H226" s="43"/>
      <c r="I226" s="42"/>
      <c r="J226" s="41"/>
      <c r="P226" s="40"/>
      <c r="Q226" s="40"/>
      <c r="R226" s="40"/>
    </row>
    <row r="227" spans="1:18" s="39" customFormat="1" x14ac:dyDescent="0.3">
      <c r="A227" s="47"/>
      <c r="B227" s="46"/>
      <c r="C227" s="46"/>
      <c r="D227" s="46"/>
      <c r="E227" s="46"/>
      <c r="F227" s="45"/>
      <c r="G227" s="44"/>
      <c r="H227" s="43"/>
      <c r="I227" s="42"/>
      <c r="J227" s="41"/>
      <c r="P227" s="40"/>
      <c r="Q227" s="40"/>
      <c r="R227" s="40"/>
    </row>
    <row r="228" spans="1:18" x14ac:dyDescent="0.3">
      <c r="A228" s="394" t="s">
        <v>51</v>
      </c>
      <c r="B228" s="394"/>
      <c r="C228" s="394"/>
      <c r="D228" s="394"/>
      <c r="E228" s="394"/>
      <c r="F228" s="394"/>
      <c r="G228" s="38">
        <f>'[5]CHECK LIST GERAL'!E57+'[5]CHECK LIST GERAL'!E66+'[5]CHECK LIST GERAL'!E84+'[5]CHECK LIST GERAL'!E93</f>
        <v>50</v>
      </c>
      <c r="H228" s="25">
        <f>'[5]MEMÓRIA GERAL'!D3372</f>
        <v>2</v>
      </c>
      <c r="I228" s="24"/>
      <c r="J228" s="19"/>
      <c r="P228" s="30" t="s">
        <v>50</v>
      </c>
      <c r="Q228" s="29"/>
      <c r="R228" s="28"/>
    </row>
    <row r="229" spans="1:18" x14ac:dyDescent="0.3">
      <c r="A229" s="394" t="s">
        <v>49</v>
      </c>
      <c r="B229" s="394"/>
      <c r="C229" s="394"/>
      <c r="D229" s="394"/>
      <c r="E229" s="394"/>
      <c r="F229" s="394"/>
      <c r="G229" s="38">
        <f>'[5]CHECK LIST GERAL'!E12+'[5]CHECK LIST GERAL'!E21+'[5]CHECK LIST GERAL'!E30+'[5]CHECK LIST GERAL'!E39+'[5]CHECK LIST GERAL'!E48+'[5]CHECK LIST GERAL'!E102</f>
        <v>107</v>
      </c>
      <c r="H229" s="25"/>
      <c r="I229" s="24"/>
      <c r="J229" s="19"/>
      <c r="P229" s="30"/>
      <c r="Q229" s="29"/>
      <c r="R229" s="28"/>
    </row>
    <row r="230" spans="1:18" x14ac:dyDescent="0.3">
      <c r="A230" s="394" t="s">
        <v>48</v>
      </c>
      <c r="B230" s="394"/>
      <c r="C230" s="394"/>
      <c r="D230" s="394"/>
      <c r="E230" s="394"/>
      <c r="F230" s="394"/>
      <c r="G230" s="38">
        <f>G217/(((8.6/6)*G228)+G229)</f>
        <v>9658.8616616507443</v>
      </c>
      <c r="H230" s="25">
        <f>'[5]MEMÓRIA GERAL'!E3376</f>
        <v>187.65</v>
      </c>
      <c r="I230" s="24"/>
      <c r="J230" s="19"/>
      <c r="P230" s="23" t="s">
        <v>47</v>
      </c>
      <c r="Q230" s="22" t="s">
        <v>40</v>
      </c>
      <c r="R230" s="21">
        <v>234.64</v>
      </c>
    </row>
    <row r="231" spans="1:18" x14ac:dyDescent="0.3">
      <c r="A231" s="395" t="s">
        <v>46</v>
      </c>
      <c r="B231" s="395"/>
      <c r="C231" s="395"/>
      <c r="D231" s="395"/>
      <c r="E231" s="395"/>
      <c r="F231" s="395"/>
      <c r="G231" s="37">
        <f>G217/((G228*8.6)+(G229*6))</f>
        <v>1609.810276941791</v>
      </c>
      <c r="H231" s="25">
        <f>'[5]MEMÓRIA GERAL'!E3380</f>
        <v>660</v>
      </c>
      <c r="I231" s="24"/>
      <c r="J231" s="19"/>
      <c r="P231" s="23" t="s">
        <v>45</v>
      </c>
      <c r="Q231" s="22" t="s">
        <v>40</v>
      </c>
      <c r="R231" s="21">
        <v>108.51</v>
      </c>
    </row>
    <row r="232" spans="1:18" x14ac:dyDescent="0.3">
      <c r="A232" s="396" t="s">
        <v>44</v>
      </c>
      <c r="B232" s="396"/>
      <c r="C232" s="396"/>
      <c r="D232" s="396"/>
      <c r="E232" s="396"/>
      <c r="F232" s="396"/>
      <c r="G232" s="3">
        <f>50000/8.6</f>
        <v>5813.9534883720935</v>
      </c>
      <c r="H232" s="25">
        <f>'[5]MEMÓRIA GERAL'!C3385</f>
        <v>0</v>
      </c>
      <c r="I232" s="24"/>
      <c r="J232" s="19"/>
      <c r="P232" s="23" t="s">
        <v>43</v>
      </c>
      <c r="Q232" s="22" t="s">
        <v>42</v>
      </c>
      <c r="R232" s="21">
        <v>3407.82</v>
      </c>
    </row>
    <row r="233" spans="1:18" x14ac:dyDescent="0.3">
      <c r="G233" s="3">
        <v>5102505.8899999997</v>
      </c>
      <c r="H233" s="31">
        <f>'[5]MEMÓRIA GERAL'!E3392</f>
        <v>0</v>
      </c>
      <c r="I233" s="24"/>
      <c r="J233" s="19"/>
      <c r="P233" s="23" t="s">
        <v>41</v>
      </c>
      <c r="Q233" s="22" t="s">
        <v>40</v>
      </c>
      <c r="R233" s="21">
        <v>30.26</v>
      </c>
    </row>
    <row r="234" spans="1:18" ht="25.5" x14ac:dyDescent="0.3">
      <c r="G234" s="3">
        <f>G233*1.15</f>
        <v>5867881.7734999992</v>
      </c>
      <c r="H234" s="31">
        <f>'[5]MEMÓRIA GERAL'!E3398</f>
        <v>0</v>
      </c>
      <c r="I234" s="24"/>
      <c r="J234" s="19"/>
      <c r="P234" s="23" t="s">
        <v>39</v>
      </c>
      <c r="Q234" s="22" t="s">
        <v>38</v>
      </c>
      <c r="R234" s="21">
        <v>77.45</v>
      </c>
    </row>
    <row r="235" spans="1:18" x14ac:dyDescent="0.3">
      <c r="H235" s="25">
        <f>'[5]MEMÓRIA GERAL'!E3402</f>
        <v>58.800000000000004</v>
      </c>
      <c r="I235" s="24"/>
      <c r="J235" s="19"/>
      <c r="P235" s="23" t="s">
        <v>37</v>
      </c>
      <c r="Q235" s="22" t="s">
        <v>19</v>
      </c>
      <c r="R235" s="21">
        <v>5000.41</v>
      </c>
    </row>
    <row r="236" spans="1:18" x14ac:dyDescent="0.3">
      <c r="G236" s="3">
        <f>G229+G228</f>
        <v>157</v>
      </c>
      <c r="H236" s="25">
        <f>'[5]MEMÓRIA GERAL'!E3407</f>
        <v>0</v>
      </c>
      <c r="I236" s="24"/>
      <c r="J236" s="19"/>
      <c r="P236" s="23" t="s">
        <v>28</v>
      </c>
      <c r="Q236" s="22" t="s">
        <v>23</v>
      </c>
      <c r="R236" s="21">
        <v>11.05</v>
      </c>
    </row>
    <row r="237" spans="1:18" x14ac:dyDescent="0.3">
      <c r="D237" s="36"/>
      <c r="E237" s="36"/>
      <c r="G237" s="1"/>
      <c r="H237" s="27"/>
      <c r="I237" s="26"/>
      <c r="J237" s="3"/>
      <c r="P237" s="23" t="s">
        <v>27</v>
      </c>
      <c r="Q237" s="22" t="s">
        <v>23</v>
      </c>
      <c r="R237" s="21">
        <v>41.8</v>
      </c>
    </row>
    <row r="238" spans="1:18" x14ac:dyDescent="0.3">
      <c r="H238" s="25">
        <f>'[5]MEMÓRIA GERAL'!E3423</f>
        <v>118.2675</v>
      </c>
      <c r="I238" s="24"/>
      <c r="J238" s="35"/>
      <c r="P238" s="23" t="s">
        <v>36</v>
      </c>
      <c r="Q238" s="22" t="s">
        <v>0</v>
      </c>
      <c r="R238" s="21">
        <v>57.11</v>
      </c>
    </row>
    <row r="239" spans="1:18" x14ac:dyDescent="0.3">
      <c r="H239" s="25">
        <f>'[5]MEMÓRIA GERAL'!E3438</f>
        <v>85.220999999999989</v>
      </c>
      <c r="I239" s="24"/>
      <c r="J239" s="18"/>
      <c r="P239" s="23" t="s">
        <v>35</v>
      </c>
      <c r="Q239" s="22" t="s">
        <v>19</v>
      </c>
      <c r="R239" s="21">
        <v>339.91</v>
      </c>
    </row>
    <row r="240" spans="1:18" x14ac:dyDescent="0.3">
      <c r="H240" s="31">
        <f>'[5]MEMÓRIA GERAL'!E3441</f>
        <v>480</v>
      </c>
      <c r="I240" s="24"/>
      <c r="J240" s="19"/>
      <c r="P240" s="23" t="s">
        <v>34</v>
      </c>
      <c r="Q240" s="22" t="s">
        <v>0</v>
      </c>
      <c r="R240" s="21">
        <v>53.22</v>
      </c>
    </row>
    <row r="241" spans="8:18" x14ac:dyDescent="0.3">
      <c r="H241" s="25">
        <f>'[5]MEMÓRIA GERAL'!E3446</f>
        <v>63</v>
      </c>
      <c r="I241" s="24"/>
      <c r="J241" s="19"/>
      <c r="P241" s="23" t="s">
        <v>33</v>
      </c>
      <c r="Q241" s="22" t="s">
        <v>19</v>
      </c>
      <c r="R241" s="21">
        <v>41.87</v>
      </c>
    </row>
    <row r="242" spans="8:18" ht="17.25" customHeight="1" x14ac:dyDescent="0.3">
      <c r="H242" s="31">
        <f>'[5]MEMÓRIA GERAL'!E3450</f>
        <v>4</v>
      </c>
      <c r="I242" s="24"/>
      <c r="J242" s="19"/>
      <c r="P242" s="23" t="s">
        <v>32</v>
      </c>
      <c r="Q242" s="22" t="s">
        <v>0</v>
      </c>
      <c r="R242" s="21">
        <v>93.3</v>
      </c>
    </row>
    <row r="243" spans="8:18" ht="25.5" x14ac:dyDescent="0.3">
      <c r="H243" s="31">
        <f>'[5]MEMÓRIA GERAL'!E3457</f>
        <v>1.008</v>
      </c>
      <c r="I243" s="24"/>
      <c r="J243" s="18"/>
      <c r="P243" s="23" t="s">
        <v>31</v>
      </c>
      <c r="Q243" s="22" t="s">
        <v>0</v>
      </c>
      <c r="R243" s="21">
        <v>405.43</v>
      </c>
    </row>
    <row r="244" spans="8:18" x14ac:dyDescent="0.3">
      <c r="H244" s="31">
        <f>'[5]MEMÓRIA GERAL'!H3465</f>
        <v>0.79600000000000015</v>
      </c>
      <c r="I244" s="24"/>
      <c r="J244" s="18"/>
      <c r="P244" s="23" t="s">
        <v>30</v>
      </c>
      <c r="Q244" s="22" t="s">
        <v>0</v>
      </c>
      <c r="R244" s="21">
        <v>29.19</v>
      </c>
    </row>
    <row r="245" spans="8:18" x14ac:dyDescent="0.3">
      <c r="H245" s="31">
        <f>'[5]MEMÓRIA GERAL'!H3472</f>
        <v>6.9439999999999991</v>
      </c>
      <c r="I245" s="24"/>
      <c r="J245" s="18"/>
      <c r="P245" s="30" t="s">
        <v>29</v>
      </c>
      <c r="Q245" s="29"/>
      <c r="R245" s="28"/>
    </row>
    <row r="246" spans="8:18" x14ac:dyDescent="0.3">
      <c r="H246" s="31">
        <f>'[5]MEMÓRIA GERAL'!G3479</f>
        <v>1.008</v>
      </c>
      <c r="I246" s="24"/>
      <c r="J246" s="18"/>
      <c r="P246" s="23" t="s">
        <v>28</v>
      </c>
      <c r="Q246" s="22" t="s">
        <v>23</v>
      </c>
      <c r="R246" s="21">
        <v>11.05</v>
      </c>
    </row>
    <row r="247" spans="8:18" x14ac:dyDescent="0.3">
      <c r="H247" s="31">
        <f>'[5]MEMÓRIA GERAL'!G3483</f>
        <v>141.12</v>
      </c>
      <c r="I247" s="24"/>
      <c r="J247" s="19"/>
      <c r="P247" s="23" t="s">
        <v>27</v>
      </c>
      <c r="Q247" s="22" t="s">
        <v>23</v>
      </c>
      <c r="R247" s="21">
        <v>41.8</v>
      </c>
    </row>
    <row r="248" spans="8:18" x14ac:dyDescent="0.3">
      <c r="H248" s="27"/>
      <c r="I248" s="26"/>
      <c r="J248" s="3"/>
      <c r="P248" s="23" t="s">
        <v>26</v>
      </c>
      <c r="Q248" s="22" t="s">
        <v>25</v>
      </c>
      <c r="R248" s="21">
        <v>8.74</v>
      </c>
    </row>
    <row r="249" spans="8:18" x14ac:dyDescent="0.3">
      <c r="H249" s="25">
        <f>'[5]MEMÓRIA GERAL'!E3496</f>
        <v>204</v>
      </c>
      <c r="I249" s="24"/>
      <c r="J249" s="19"/>
      <c r="P249" s="23" t="s">
        <v>20</v>
      </c>
      <c r="Q249" s="22" t="s">
        <v>19</v>
      </c>
      <c r="R249" s="21">
        <v>346.45</v>
      </c>
    </row>
    <row r="250" spans="8:18" x14ac:dyDescent="0.3">
      <c r="H250" s="31">
        <f>'[5]MEMÓRIA GERAL'!E3500</f>
        <v>12</v>
      </c>
      <c r="I250" s="24"/>
      <c r="J250" s="19"/>
      <c r="P250" s="23" t="s">
        <v>18</v>
      </c>
      <c r="Q250" s="22" t="s">
        <v>14</v>
      </c>
      <c r="R250" s="21">
        <v>57.11</v>
      </c>
    </row>
    <row r="251" spans="8:18" x14ac:dyDescent="0.3">
      <c r="H251" s="31">
        <f>'[5]MEMÓRIA GERAL'!E3515</f>
        <v>44.8</v>
      </c>
      <c r="I251" s="24"/>
      <c r="J251" s="19"/>
      <c r="P251" s="23" t="s">
        <v>24</v>
      </c>
      <c r="Q251" s="22" t="s">
        <v>23</v>
      </c>
      <c r="R251" s="21">
        <v>37.479999999999997</v>
      </c>
    </row>
    <row r="252" spans="8:18" ht="25.5" x14ac:dyDescent="0.3">
      <c r="H252" s="31">
        <f>'[5]MEMÓRIA GERAL'!E3530</f>
        <v>15.600000000000001</v>
      </c>
      <c r="I252" s="24"/>
      <c r="J252" s="19"/>
      <c r="P252" s="23" t="s">
        <v>22</v>
      </c>
      <c r="Q252" s="22" t="s">
        <v>0</v>
      </c>
      <c r="R252" s="21">
        <v>678.93</v>
      </c>
    </row>
    <row r="253" spans="8:18" x14ac:dyDescent="0.3">
      <c r="H253" s="25">
        <f>'[5]MEMÓRIA GERAL'!G3534</f>
        <v>2184</v>
      </c>
      <c r="I253" s="24"/>
      <c r="J253" s="19"/>
      <c r="P253" s="23" t="s">
        <v>3</v>
      </c>
      <c r="Q253" s="22" t="s">
        <v>2</v>
      </c>
      <c r="R253" s="21">
        <v>101.44</v>
      </c>
    </row>
    <row r="254" spans="8:18" x14ac:dyDescent="0.3">
      <c r="H254" s="25">
        <f>'[5]MEMÓRIA GERAL'!G3541</f>
        <v>48</v>
      </c>
      <c r="I254" s="24"/>
      <c r="J254" s="19"/>
      <c r="P254" s="23" t="s">
        <v>1</v>
      </c>
      <c r="Q254" s="22" t="s">
        <v>0</v>
      </c>
      <c r="R254" s="21">
        <v>918.91</v>
      </c>
    </row>
    <row r="255" spans="8:18" x14ac:dyDescent="0.3">
      <c r="H255" s="27"/>
      <c r="I255" s="26"/>
      <c r="J255" s="3"/>
      <c r="P255" s="23" t="s">
        <v>7</v>
      </c>
      <c r="Q255" s="22" t="s">
        <v>6</v>
      </c>
      <c r="R255" s="21">
        <v>15.63</v>
      </c>
    </row>
    <row r="256" spans="8:18" x14ac:dyDescent="0.3">
      <c r="H256" s="27"/>
      <c r="I256" s="26"/>
      <c r="J256" s="3"/>
      <c r="P256" s="30" t="s">
        <v>21</v>
      </c>
      <c r="Q256" s="29"/>
      <c r="R256" s="28"/>
    </row>
    <row r="257" spans="1:18" x14ac:dyDescent="0.3">
      <c r="H257" s="31">
        <f>'[5]MEMÓRIA GERAL'!G3544</f>
        <v>181</v>
      </c>
      <c r="I257" s="24"/>
      <c r="J257" s="19"/>
      <c r="P257" s="23" t="s">
        <v>20</v>
      </c>
      <c r="Q257" s="22" t="s">
        <v>19</v>
      </c>
      <c r="R257" s="21">
        <v>346.45</v>
      </c>
    </row>
    <row r="258" spans="1:18" x14ac:dyDescent="0.3">
      <c r="H258" s="31">
        <f>'[5]MEMÓRIA GERAL'!G3553</f>
        <v>18.25</v>
      </c>
      <c r="I258" s="24"/>
      <c r="J258" s="19"/>
      <c r="P258" s="23" t="s">
        <v>18</v>
      </c>
      <c r="Q258" s="22" t="s">
        <v>14</v>
      </c>
      <c r="R258" s="21">
        <v>57.11</v>
      </c>
    </row>
    <row r="259" spans="1:18" x14ac:dyDescent="0.3">
      <c r="H259" s="25">
        <f>'[5]MEMÓRIA GERAL'!G3557</f>
        <v>2555</v>
      </c>
      <c r="I259" s="24"/>
      <c r="J259" s="19"/>
      <c r="P259" s="23" t="s">
        <v>3</v>
      </c>
      <c r="Q259" s="22" t="s">
        <v>2</v>
      </c>
      <c r="R259" s="21">
        <v>101.44</v>
      </c>
    </row>
    <row r="260" spans="1:18" s="32" customFormat="1" x14ac:dyDescent="0.3">
      <c r="A260" s="4"/>
      <c r="B260" s="1"/>
      <c r="C260" s="1"/>
      <c r="D260" s="1"/>
      <c r="E260" s="1"/>
      <c r="F260" s="1"/>
      <c r="G260" s="3"/>
      <c r="H260" s="34"/>
      <c r="I260" s="26"/>
      <c r="J260" s="33"/>
      <c r="P260" s="23" t="s">
        <v>1</v>
      </c>
      <c r="Q260" s="22" t="s">
        <v>0</v>
      </c>
      <c r="R260" s="21">
        <v>918.91</v>
      </c>
    </row>
    <row r="261" spans="1:18" x14ac:dyDescent="0.3">
      <c r="H261" s="31">
        <f>'[5]MEMÓRIA GERAL'!G3565</f>
        <v>7.68</v>
      </c>
      <c r="I261" s="24"/>
      <c r="J261" s="18"/>
      <c r="P261" s="23" t="s">
        <v>7</v>
      </c>
      <c r="Q261" s="22" t="s">
        <v>6</v>
      </c>
      <c r="R261" s="21">
        <v>15.63</v>
      </c>
    </row>
    <row r="262" spans="1:18" x14ac:dyDescent="0.3">
      <c r="H262" s="31">
        <f>'[5]MEMÓRIA GERAL'!G3571</f>
        <v>5.76</v>
      </c>
      <c r="I262" s="24"/>
      <c r="J262" s="18"/>
      <c r="P262" s="23" t="s">
        <v>17</v>
      </c>
      <c r="Q262" s="22" t="s">
        <v>16</v>
      </c>
      <c r="R262" s="21">
        <v>141.87</v>
      </c>
    </row>
    <row r="263" spans="1:18" ht="25.5" x14ac:dyDescent="0.3">
      <c r="H263" s="25">
        <f>'[5]MEMÓRIA GERAL'!G3575</f>
        <v>1152</v>
      </c>
      <c r="I263" s="24"/>
      <c r="J263" s="19"/>
      <c r="P263" s="23" t="s">
        <v>15</v>
      </c>
      <c r="Q263" s="22" t="s">
        <v>14</v>
      </c>
      <c r="R263" s="21">
        <v>1113.53</v>
      </c>
    </row>
    <row r="264" spans="1:18" x14ac:dyDescent="0.3">
      <c r="H264" s="27"/>
      <c r="I264" s="26"/>
      <c r="P264" s="30" t="s">
        <v>13</v>
      </c>
      <c r="Q264" s="29"/>
      <c r="R264" s="28"/>
    </row>
    <row r="265" spans="1:18" x14ac:dyDescent="0.3">
      <c r="H265" s="27"/>
      <c r="I265" s="26"/>
      <c r="J265" s="3"/>
      <c r="P265" s="30" t="s">
        <v>12</v>
      </c>
      <c r="Q265" s="29"/>
      <c r="R265" s="28"/>
    </row>
    <row r="266" spans="1:18" x14ac:dyDescent="0.3">
      <c r="H266" s="31">
        <f>'[5]MEMÓRIA GERAL'!G3582</f>
        <v>10.880000000000003</v>
      </c>
      <c r="I266" s="24"/>
      <c r="J266" s="19"/>
      <c r="P266" s="23" t="s">
        <v>3</v>
      </c>
      <c r="Q266" s="22" t="s">
        <v>2</v>
      </c>
      <c r="R266" s="21">
        <v>101.44</v>
      </c>
    </row>
    <row r="267" spans="1:18" x14ac:dyDescent="0.3">
      <c r="H267" s="31">
        <f>'[5]MEMÓRIA GERAL'!G3588</f>
        <v>3.584000000000001</v>
      </c>
      <c r="I267" s="24"/>
      <c r="J267" s="19"/>
      <c r="P267" s="23" t="s">
        <v>1</v>
      </c>
      <c r="Q267" s="22" t="s">
        <v>0</v>
      </c>
      <c r="R267" s="21">
        <v>918.91</v>
      </c>
    </row>
    <row r="268" spans="1:18" x14ac:dyDescent="0.3">
      <c r="H268" s="25">
        <f>'[5]MEMÓRIA GERAL'!G3592</f>
        <v>716.80000000000018</v>
      </c>
      <c r="I268" s="24"/>
      <c r="J268" s="19"/>
      <c r="P268" s="23" t="s">
        <v>7</v>
      </c>
      <c r="Q268" s="22" t="s">
        <v>6</v>
      </c>
      <c r="R268" s="21">
        <v>15.63</v>
      </c>
    </row>
    <row r="269" spans="1:18" s="32" customFormat="1" x14ac:dyDescent="0.3">
      <c r="A269" s="4"/>
      <c r="B269" s="1"/>
      <c r="C269" s="1"/>
      <c r="D269" s="1"/>
      <c r="E269" s="1"/>
      <c r="F269" s="1"/>
      <c r="G269" s="3"/>
      <c r="H269" s="34"/>
      <c r="I269" s="26"/>
      <c r="J269" s="33"/>
      <c r="P269" s="30" t="s">
        <v>11</v>
      </c>
      <c r="Q269" s="29"/>
      <c r="R269" s="28"/>
    </row>
    <row r="270" spans="1:18" x14ac:dyDescent="0.3">
      <c r="H270" s="31">
        <f>'[5]MEMÓRIA GERAL'!G3599</f>
        <v>92.4</v>
      </c>
      <c r="I270" s="24"/>
      <c r="J270" s="19"/>
      <c r="P270" s="23" t="s">
        <v>3</v>
      </c>
      <c r="Q270" s="22" t="s">
        <v>2</v>
      </c>
      <c r="R270" s="21">
        <v>101.44</v>
      </c>
    </row>
    <row r="271" spans="1:18" x14ac:dyDescent="0.3">
      <c r="H271" s="31">
        <f>'[5]MEMÓRIA GERAL'!G3609</f>
        <v>13.725</v>
      </c>
      <c r="I271" s="24"/>
      <c r="J271" s="18"/>
      <c r="P271" s="23" t="s">
        <v>1</v>
      </c>
      <c r="Q271" s="22" t="s">
        <v>0</v>
      </c>
      <c r="R271" s="21">
        <v>918.91</v>
      </c>
    </row>
    <row r="272" spans="1:18" x14ac:dyDescent="0.3">
      <c r="H272" s="25">
        <f>'[5]MEMÓRIA GERAL'!G3613</f>
        <v>2745</v>
      </c>
      <c r="I272" s="24"/>
      <c r="J272" s="19"/>
      <c r="P272" s="23" t="s">
        <v>7</v>
      </c>
      <c r="Q272" s="22" t="s">
        <v>6</v>
      </c>
      <c r="R272" s="21">
        <v>15.63</v>
      </c>
    </row>
    <row r="273" spans="1:18" s="32" customFormat="1" x14ac:dyDescent="0.3">
      <c r="A273" s="4"/>
      <c r="B273" s="1"/>
      <c r="C273" s="1"/>
      <c r="D273" s="1"/>
      <c r="E273" s="1"/>
      <c r="F273" s="1"/>
      <c r="G273" s="3"/>
      <c r="H273" s="34"/>
      <c r="I273" s="26"/>
      <c r="J273" s="33"/>
      <c r="P273" s="30" t="s">
        <v>10</v>
      </c>
      <c r="Q273" s="29"/>
      <c r="R273" s="28"/>
    </row>
    <row r="274" spans="1:18" x14ac:dyDescent="0.3">
      <c r="H274" s="25">
        <f>'[5]MEMÓRIA GERAL'!G3618</f>
        <v>270</v>
      </c>
      <c r="I274" s="24"/>
      <c r="J274" s="19"/>
      <c r="P274" s="30" t="s">
        <v>9</v>
      </c>
      <c r="Q274" s="29"/>
      <c r="R274" s="28"/>
    </row>
    <row r="275" spans="1:18" x14ac:dyDescent="0.3">
      <c r="H275" s="31">
        <f>'[5]MEMÓRIA GERAL'!G3622</f>
        <v>90</v>
      </c>
      <c r="I275" s="24"/>
      <c r="J275" s="19"/>
      <c r="P275" s="23" t="s">
        <v>3</v>
      </c>
      <c r="Q275" s="22" t="s">
        <v>2</v>
      </c>
      <c r="R275" s="21">
        <v>101.44</v>
      </c>
    </row>
    <row r="276" spans="1:18" x14ac:dyDescent="0.3">
      <c r="H276" s="25">
        <f>'[5]MEMÓRIA GERAL'!G3627</f>
        <v>21.599999999999998</v>
      </c>
      <c r="I276" s="24"/>
      <c r="J276" s="18"/>
      <c r="P276" s="23" t="s">
        <v>1</v>
      </c>
      <c r="Q276" s="22" t="s">
        <v>0</v>
      </c>
      <c r="R276" s="21">
        <v>918.91</v>
      </c>
    </row>
    <row r="277" spans="1:18" x14ac:dyDescent="0.3">
      <c r="H277" s="25">
        <f>'[5]MEMÓRIA GERAL'!G3631</f>
        <v>4320</v>
      </c>
      <c r="I277" s="24"/>
      <c r="J277" s="19"/>
      <c r="P277" s="23" t="s">
        <v>7</v>
      </c>
      <c r="Q277" s="22" t="s">
        <v>6</v>
      </c>
      <c r="R277" s="21">
        <v>15.63</v>
      </c>
    </row>
    <row r="278" spans="1:18" x14ac:dyDescent="0.3">
      <c r="H278" s="27"/>
      <c r="I278" s="26"/>
      <c r="J278" s="3"/>
      <c r="P278" s="30" t="s">
        <v>8</v>
      </c>
      <c r="Q278" s="29"/>
      <c r="R278" s="28"/>
    </row>
    <row r="279" spans="1:18" x14ac:dyDescent="0.3">
      <c r="H279" s="25">
        <f>'[5]MEMÓRIA GERAL'!G3640</f>
        <v>0</v>
      </c>
      <c r="I279" s="24"/>
      <c r="J279" s="19"/>
      <c r="P279" s="23" t="s">
        <v>3</v>
      </c>
      <c r="Q279" s="22" t="s">
        <v>2</v>
      </c>
      <c r="R279" s="21">
        <v>101.44</v>
      </c>
    </row>
    <row r="280" spans="1:18" x14ac:dyDescent="0.3">
      <c r="H280" s="25">
        <f>'[5]MEMÓRIA GERAL'!G3656</f>
        <v>0</v>
      </c>
      <c r="I280" s="24"/>
      <c r="J280" s="19"/>
      <c r="P280" s="23" t="s">
        <v>1</v>
      </c>
      <c r="Q280" s="22" t="s">
        <v>0</v>
      </c>
      <c r="R280" s="21">
        <v>918.91</v>
      </c>
    </row>
    <row r="281" spans="1:18" x14ac:dyDescent="0.3">
      <c r="H281" s="25">
        <f>'[5]MEMÓRIA GERAL'!G3660</f>
        <v>15</v>
      </c>
      <c r="I281" s="24"/>
      <c r="J281" s="19"/>
      <c r="P281" s="23" t="s">
        <v>7</v>
      </c>
      <c r="Q281" s="22" t="s">
        <v>6</v>
      </c>
      <c r="R281" s="21">
        <v>15.63</v>
      </c>
    </row>
    <row r="282" spans="1:18" x14ac:dyDescent="0.3">
      <c r="H282" s="31">
        <f>'[5]MEMÓRIA GERAL'!H3665</f>
        <v>6</v>
      </c>
      <c r="I282" s="24"/>
      <c r="J282" s="19"/>
      <c r="P282" s="30" t="s">
        <v>5</v>
      </c>
      <c r="Q282" s="29"/>
      <c r="R282" s="28"/>
    </row>
    <row r="283" spans="1:18" ht="15" customHeight="1" x14ac:dyDescent="0.3">
      <c r="H283" s="27"/>
      <c r="I283" s="26"/>
      <c r="J283" s="3"/>
      <c r="P283" s="23" t="s">
        <v>4</v>
      </c>
      <c r="Q283" s="22" t="s">
        <v>0</v>
      </c>
      <c r="R283" s="21">
        <v>15.05</v>
      </c>
    </row>
    <row r="284" spans="1:18" x14ac:dyDescent="0.3">
      <c r="H284" s="25">
        <f>'[5]MEMÓRIA GERAL'!F3676</f>
        <v>24.333386622447822</v>
      </c>
      <c r="I284" s="24"/>
      <c r="J284" s="18"/>
      <c r="P284" s="23" t="s">
        <v>3</v>
      </c>
      <c r="Q284" s="22" t="s">
        <v>2</v>
      </c>
      <c r="R284" s="21">
        <v>101.44</v>
      </c>
    </row>
    <row r="285" spans="1:18" x14ac:dyDescent="0.3">
      <c r="H285" s="25">
        <f>'[5]MEMÓRIA GERAL'!D3691</f>
        <v>14.0717</v>
      </c>
      <c r="I285" s="24"/>
      <c r="J285" s="18"/>
      <c r="P285" s="23" t="s">
        <v>1</v>
      </c>
      <c r="Q285" s="22" t="s">
        <v>0</v>
      </c>
      <c r="R285" s="21">
        <v>918.91</v>
      </c>
    </row>
    <row r="286" spans="1:18" hidden="1" x14ac:dyDescent="0.3">
      <c r="J286" s="18"/>
      <c r="L286" s="17">
        <v>6329.86</v>
      </c>
      <c r="M286" s="3" t="e">
        <f>#REF!-L286</f>
        <v>#REF!</v>
      </c>
    </row>
    <row r="287" spans="1:18" x14ac:dyDescent="0.3">
      <c r="J287" s="18"/>
      <c r="L287" s="17">
        <v>8408.0300000000007</v>
      </c>
      <c r="M287" s="3" t="e">
        <f>#REF!-L287</f>
        <v>#REF!</v>
      </c>
    </row>
    <row r="288" spans="1:18" x14ac:dyDescent="0.3">
      <c r="J288" s="18"/>
      <c r="L288" s="17">
        <v>25742.61</v>
      </c>
      <c r="M288" s="3" t="e">
        <f>#REF!-L288</f>
        <v>#REF!</v>
      </c>
    </row>
    <row r="289" spans="10:13" x14ac:dyDescent="0.3">
      <c r="J289" s="18"/>
      <c r="L289" s="20"/>
      <c r="M289" s="3" t="e">
        <f>#REF!-L289</f>
        <v>#REF!</v>
      </c>
    </row>
    <row r="290" spans="10:13" x14ac:dyDescent="0.3">
      <c r="J290" s="18"/>
      <c r="L290" s="17">
        <v>903</v>
      </c>
      <c r="M290" s="3" t="e">
        <f>#REF!-L290</f>
        <v>#REF!</v>
      </c>
    </row>
    <row r="291" spans="10:13" x14ac:dyDescent="0.3">
      <c r="J291" s="18">
        <f>'[5]MEMÓRIA GERAL'!G3290</f>
        <v>36</v>
      </c>
      <c r="L291" s="17">
        <v>6086.4</v>
      </c>
      <c r="M291" s="3" t="e">
        <f>#REF!-L291</f>
        <v>#REF!</v>
      </c>
    </row>
    <row r="292" spans="10:13" x14ac:dyDescent="0.3">
      <c r="J292" s="18">
        <f>'[5]MEMÓRIA GERAL'!G3295</f>
        <v>8.64</v>
      </c>
      <c r="L292" s="17">
        <v>13232.3</v>
      </c>
      <c r="M292" s="3" t="e">
        <f>#REF!-L292</f>
        <v>#REF!</v>
      </c>
    </row>
    <row r="293" spans="10:13" x14ac:dyDescent="0.3">
      <c r="J293" s="18">
        <f>'[5]MEMÓRIA GERAL'!G3299</f>
        <v>864</v>
      </c>
      <c r="L293" s="17">
        <v>40512.959999999999</v>
      </c>
      <c r="M293" s="3" t="e">
        <f>#REF!-L293</f>
        <v>#REF!</v>
      </c>
    </row>
    <row r="294" spans="10:13" x14ac:dyDescent="0.3">
      <c r="L294" s="17">
        <v>44596.1</v>
      </c>
      <c r="M294" s="3" t="e">
        <f>#REF!-L294</f>
        <v>#REF!</v>
      </c>
    </row>
    <row r="295" spans="10:13" x14ac:dyDescent="0.3">
      <c r="J295" s="19">
        <f>'[5]MEMÓRIA GERAL'!G3308</f>
        <v>0</v>
      </c>
      <c r="L295" s="17">
        <v>33897.379999999997</v>
      </c>
      <c r="M295" s="3" t="e">
        <f>#REF!-L295</f>
        <v>#REF!</v>
      </c>
    </row>
    <row r="296" spans="10:13" x14ac:dyDescent="0.3">
      <c r="J296" s="19">
        <f>'[5]MEMÓRIA GERAL'!G3323</f>
        <v>10</v>
      </c>
      <c r="L296" s="17">
        <v>4547.3</v>
      </c>
      <c r="M296" s="3" t="e">
        <f>#REF!-L296</f>
        <v>#REF!</v>
      </c>
    </row>
    <row r="297" spans="10:13" x14ac:dyDescent="0.3">
      <c r="J297" s="19">
        <f>'[5]MEMÓRIA GERAL'!G3328</f>
        <v>10</v>
      </c>
      <c r="L297" s="17">
        <v>6042.4</v>
      </c>
      <c r="M297" s="3" t="e">
        <f>#REF!-L297</f>
        <v>#REF!</v>
      </c>
    </row>
    <row r="298" spans="10:13" x14ac:dyDescent="0.3">
      <c r="J298" s="19">
        <f>'[5]MEMÓRIA GERAL'!H3333</f>
        <v>6</v>
      </c>
      <c r="L298" s="17">
        <v>109.02</v>
      </c>
      <c r="M298" s="3" t="e">
        <f>#REF!-L298</f>
        <v>#REF!</v>
      </c>
    </row>
    <row r="299" spans="10:13" x14ac:dyDescent="0.3">
      <c r="L299" s="17">
        <v>7614.08</v>
      </c>
      <c r="M299" s="3" t="e">
        <f>#REF!-L299</f>
        <v>#REF!</v>
      </c>
    </row>
    <row r="300" spans="10:13" x14ac:dyDescent="0.3">
      <c r="J300" s="18">
        <f>'[5]MEMÓRIA GERAL'!F3344</f>
        <v>21.120935072788114</v>
      </c>
      <c r="L300" s="17">
        <v>805.49</v>
      </c>
      <c r="M300" s="3" t="e">
        <f>#REF!-L300</f>
        <v>#REF!</v>
      </c>
    </row>
    <row r="301" spans="10:13" x14ac:dyDescent="0.3">
      <c r="J301" s="18">
        <f>'[5]MEMÓRIA GERAL'!D3359</f>
        <v>14.0717</v>
      </c>
      <c r="L301" s="17">
        <v>6808.59</v>
      </c>
      <c r="M301" s="3" t="e">
        <f>#REF!-L301</f>
        <v>#REF!</v>
      </c>
    </row>
    <row r="302" spans="10:13" x14ac:dyDescent="0.3">
      <c r="J302" s="16"/>
      <c r="L302" s="5"/>
      <c r="M302" s="3"/>
    </row>
    <row r="303" spans="10:13" x14ac:dyDescent="0.3">
      <c r="J303" s="16"/>
      <c r="L303" s="5"/>
      <c r="M303" s="3"/>
    </row>
    <row r="304" spans="10:13" x14ac:dyDescent="0.3">
      <c r="J304" s="16"/>
      <c r="L304" s="5"/>
      <c r="M304" s="3"/>
    </row>
    <row r="305" spans="1:13" x14ac:dyDescent="0.3">
      <c r="J305" s="16"/>
      <c r="L305" s="5"/>
      <c r="M305" s="3"/>
    </row>
    <row r="306" spans="1:13" x14ac:dyDescent="0.3">
      <c r="J306" s="16"/>
      <c r="L306" s="5"/>
      <c r="M306" s="3"/>
    </row>
    <row r="307" spans="1:13" s="11" customFormat="1" x14ac:dyDescent="0.3">
      <c r="A307" s="4"/>
      <c r="B307" s="1"/>
      <c r="C307" s="1"/>
      <c r="D307" s="1"/>
      <c r="E307" s="1"/>
      <c r="F307" s="1"/>
      <c r="G307" s="3"/>
      <c r="H307" s="15"/>
      <c r="J307" s="14"/>
      <c r="L307" s="13"/>
      <c r="M307" s="12"/>
    </row>
    <row r="308" spans="1:13" s="7" customFormat="1" x14ac:dyDescent="0.3">
      <c r="A308" s="4"/>
      <c r="B308" s="1"/>
      <c r="C308" s="1"/>
      <c r="D308" s="1"/>
      <c r="E308" s="1"/>
      <c r="F308" s="1"/>
      <c r="G308" s="3"/>
      <c r="H308" s="10"/>
      <c r="L308" s="9"/>
      <c r="M308" s="8"/>
    </row>
    <row r="309" spans="1:13" x14ac:dyDescent="0.3">
      <c r="L309" s="5"/>
      <c r="M309" s="3"/>
    </row>
    <row r="310" spans="1:13" x14ac:dyDescent="0.3">
      <c r="L310" s="5"/>
      <c r="M310" s="3"/>
    </row>
    <row r="311" spans="1:13" x14ac:dyDescent="0.3">
      <c r="L311" s="5"/>
      <c r="M311" s="3"/>
    </row>
    <row r="312" spans="1:13" ht="27.75" customHeight="1" x14ac:dyDescent="0.3">
      <c r="L312" s="5"/>
      <c r="M312" s="3"/>
    </row>
    <row r="313" spans="1:13" x14ac:dyDescent="0.3">
      <c r="L313" s="5"/>
      <c r="M313" s="3"/>
    </row>
    <row r="314" spans="1:13" x14ac:dyDescent="0.3">
      <c r="L314" s="5"/>
      <c r="M314" s="3"/>
    </row>
    <row r="315" spans="1:13" x14ac:dyDescent="0.3">
      <c r="L315" s="5"/>
      <c r="M315" s="3"/>
    </row>
    <row r="316" spans="1:13" x14ac:dyDescent="0.3">
      <c r="L316" s="5"/>
      <c r="M316" s="3"/>
    </row>
    <row r="317" spans="1:13" x14ac:dyDescent="0.3">
      <c r="L317" s="5"/>
      <c r="M317" s="3"/>
    </row>
    <row r="318" spans="1:13" x14ac:dyDescent="0.3">
      <c r="L318" s="5"/>
      <c r="M318" s="3"/>
    </row>
    <row r="319" spans="1:13" x14ac:dyDescent="0.3">
      <c r="L319" s="5"/>
      <c r="M319" s="3"/>
    </row>
    <row r="320" spans="1:13" x14ac:dyDescent="0.3">
      <c r="L320" s="5"/>
      <c r="M320" s="3"/>
    </row>
    <row r="321" spans="12:13" x14ac:dyDescent="0.3">
      <c r="L321" s="5"/>
      <c r="M321" s="3"/>
    </row>
    <row r="322" spans="12:13" x14ac:dyDescent="0.3">
      <c r="L322" s="5"/>
      <c r="M322" s="3"/>
    </row>
    <row r="323" spans="12:13" x14ac:dyDescent="0.3">
      <c r="L323" s="5"/>
      <c r="M323" s="3"/>
    </row>
    <row r="324" spans="12:13" x14ac:dyDescent="0.3">
      <c r="L324" s="5"/>
      <c r="M324" s="3"/>
    </row>
    <row r="325" spans="12:13" x14ac:dyDescent="0.3">
      <c r="L325" s="5"/>
      <c r="M325" s="3"/>
    </row>
    <row r="326" spans="12:13" x14ac:dyDescent="0.3">
      <c r="L326" s="5"/>
      <c r="M326" s="3"/>
    </row>
    <row r="327" spans="12:13" x14ac:dyDescent="0.3">
      <c r="L327" s="5"/>
      <c r="M327" s="3"/>
    </row>
    <row r="328" spans="12:13" x14ac:dyDescent="0.3">
      <c r="L328" s="5"/>
      <c r="M328" s="3"/>
    </row>
    <row r="329" spans="12:13" x14ac:dyDescent="0.3">
      <c r="L329" s="5"/>
      <c r="M329" s="3"/>
    </row>
    <row r="330" spans="12:13" x14ac:dyDescent="0.3">
      <c r="L330" s="5"/>
      <c r="M330" s="3"/>
    </row>
    <row r="331" spans="12:13" x14ac:dyDescent="0.3">
      <c r="L331" s="5"/>
      <c r="M331" s="3"/>
    </row>
    <row r="332" spans="12:13" x14ac:dyDescent="0.3">
      <c r="L332" s="5"/>
      <c r="M332" s="3"/>
    </row>
    <row r="333" spans="12:13" x14ac:dyDescent="0.3">
      <c r="L333" s="5"/>
      <c r="M333" s="3"/>
    </row>
    <row r="334" spans="12:13" x14ac:dyDescent="0.3">
      <c r="L334" s="5"/>
      <c r="M334" s="3"/>
    </row>
    <row r="335" spans="12:13" x14ac:dyDescent="0.3">
      <c r="L335" s="5"/>
      <c r="M335" s="3"/>
    </row>
    <row r="336" spans="12:13" x14ac:dyDescent="0.3">
      <c r="L336" s="5"/>
      <c r="M336" s="3"/>
    </row>
    <row r="337" spans="12:13" x14ac:dyDescent="0.3">
      <c r="L337" s="5"/>
      <c r="M337" s="3"/>
    </row>
    <row r="338" spans="12:13" x14ac:dyDescent="0.3">
      <c r="L338" s="5"/>
      <c r="M338" s="3"/>
    </row>
    <row r="339" spans="12:13" x14ac:dyDescent="0.3">
      <c r="L339" s="5"/>
      <c r="M339" s="3"/>
    </row>
    <row r="340" spans="12:13" x14ac:dyDescent="0.3">
      <c r="L340" s="5"/>
      <c r="M340" s="3"/>
    </row>
    <row r="341" spans="12:13" x14ac:dyDescent="0.3">
      <c r="L341" s="5"/>
      <c r="M341" s="3"/>
    </row>
    <row r="342" spans="12:13" x14ac:dyDescent="0.3">
      <c r="L342" s="5"/>
      <c r="M342" s="3"/>
    </row>
    <row r="343" spans="12:13" x14ac:dyDescent="0.3">
      <c r="L343" s="5"/>
      <c r="M343" s="3"/>
    </row>
    <row r="344" spans="12:13" x14ac:dyDescent="0.3">
      <c r="L344" s="5"/>
      <c r="M344" s="3"/>
    </row>
    <row r="345" spans="12:13" x14ac:dyDescent="0.3">
      <c r="L345" s="5"/>
      <c r="M345" s="3"/>
    </row>
    <row r="346" spans="12:13" x14ac:dyDescent="0.3">
      <c r="L346" s="5"/>
      <c r="M346" s="3"/>
    </row>
    <row r="347" spans="12:13" x14ac:dyDescent="0.3">
      <c r="L347" s="5"/>
      <c r="M347" s="3"/>
    </row>
    <row r="348" spans="12:13" x14ac:dyDescent="0.3">
      <c r="L348" s="5"/>
      <c r="M348" s="3"/>
    </row>
    <row r="349" spans="12:13" x14ac:dyDescent="0.3">
      <c r="L349" s="5"/>
      <c r="M349" s="3"/>
    </row>
    <row r="350" spans="12:13" x14ac:dyDescent="0.3">
      <c r="L350" s="5"/>
      <c r="M350" s="3"/>
    </row>
    <row r="351" spans="12:13" x14ac:dyDescent="0.3">
      <c r="L351" s="5"/>
      <c r="M351" s="3"/>
    </row>
    <row r="352" spans="12:13" x14ac:dyDescent="0.3">
      <c r="L352" s="6"/>
      <c r="M352" s="3"/>
    </row>
    <row r="353" spans="12:13" x14ac:dyDescent="0.3">
      <c r="L353" s="5"/>
      <c r="M353" s="3"/>
    </row>
    <row r="354" spans="12:13" x14ac:dyDescent="0.3">
      <c r="L354" s="5"/>
      <c r="M354" s="3"/>
    </row>
    <row r="355" spans="12:13" x14ac:dyDescent="0.3">
      <c r="L355" s="5"/>
      <c r="M355" s="3"/>
    </row>
    <row r="356" spans="12:13" x14ac:dyDescent="0.3">
      <c r="L356" s="6"/>
      <c r="M356" s="3"/>
    </row>
    <row r="357" spans="12:13" x14ac:dyDescent="0.3">
      <c r="L357" s="5"/>
      <c r="M357" s="3"/>
    </row>
    <row r="358" spans="12:13" x14ac:dyDescent="0.3">
      <c r="L358" s="5"/>
      <c r="M358" s="3"/>
    </row>
    <row r="359" spans="12:13" x14ac:dyDescent="0.3">
      <c r="L359" s="5"/>
      <c r="M359" s="3"/>
    </row>
    <row r="360" spans="12:13" x14ac:dyDescent="0.3">
      <c r="L360" s="5"/>
      <c r="M360" s="3"/>
    </row>
    <row r="361" spans="12:13" x14ac:dyDescent="0.3">
      <c r="L361" s="5"/>
      <c r="M361" s="3"/>
    </row>
    <row r="362" spans="12:13" x14ac:dyDescent="0.3">
      <c r="L362" s="5"/>
      <c r="M362" s="3"/>
    </row>
    <row r="363" spans="12:13" x14ac:dyDescent="0.3">
      <c r="L363" s="5"/>
      <c r="M363" s="3"/>
    </row>
    <row r="364" spans="12:13" x14ac:dyDescent="0.3">
      <c r="L364" s="5"/>
      <c r="M364" s="3"/>
    </row>
    <row r="365" spans="12:13" x14ac:dyDescent="0.3">
      <c r="L365" s="5"/>
      <c r="M365" s="3"/>
    </row>
    <row r="366" spans="12:13" x14ac:dyDescent="0.3">
      <c r="L366" s="5"/>
      <c r="M366" s="3"/>
    </row>
    <row r="367" spans="12:13" x14ac:dyDescent="0.3">
      <c r="L367" s="5"/>
      <c r="M367" s="3"/>
    </row>
    <row r="368" spans="12:13" x14ac:dyDescent="0.3">
      <c r="L368" s="5"/>
      <c r="M368" s="3"/>
    </row>
  </sheetData>
  <autoFilter ref="A8:G236" xr:uid="{00000000-0009-0000-0000-000000000000}"/>
  <mergeCells count="26">
    <mergeCell ref="B157:F157"/>
    <mergeCell ref="A1:G1"/>
    <mergeCell ref="A2:G2"/>
    <mergeCell ref="A3:G3"/>
    <mergeCell ref="A4:G4"/>
    <mergeCell ref="B5:G5"/>
    <mergeCell ref="B6:G6"/>
    <mergeCell ref="A7:G7"/>
    <mergeCell ref="B9:F9"/>
    <mergeCell ref="B10:F10"/>
    <mergeCell ref="B12:F12"/>
    <mergeCell ref="B13:F13"/>
    <mergeCell ref="B22:F22"/>
    <mergeCell ref="B36:F36"/>
    <mergeCell ref="B41:F41"/>
    <mergeCell ref="B44:F44"/>
    <mergeCell ref="B100:F100"/>
    <mergeCell ref="A230:F230"/>
    <mergeCell ref="A231:F231"/>
    <mergeCell ref="A232:F232"/>
    <mergeCell ref="A217:F217"/>
    <mergeCell ref="A218:F218"/>
    <mergeCell ref="A219:F219"/>
    <mergeCell ref="A220:F221"/>
    <mergeCell ref="A228:F228"/>
    <mergeCell ref="A229:F229"/>
  </mergeCells>
  <phoneticPr fontId="63" type="noConversion"/>
  <printOptions horizontalCentered="1"/>
  <pageMargins left="0.51181102362204722" right="0.51181102362204722" top="0.55118110236220474" bottom="0.96666666666666667" header="0.31496062992125984" footer="0.31496062992125984"/>
  <pageSetup paperSize="9" scale="94" fitToHeight="0" orientation="portrait" errors="blank" r:id="rId1"/>
  <headerFooter>
    <oddFooter>&amp;C&amp;"Technic,Negrito"&amp;8CONSTRUTORA CONCÓRDIA R A S - CNPJ: 23.918.807/0001-03
CONTATOS: (91) 99128-4782 / 98880-1460 / 98954-5095 - E-mail: concordia.rsa@outlook.com
END: AVENIDA INDEPENDÊNCIA, 308 – CENTRO – CEP: 68.685-000 - CONCÓRDIA DO PARÁ/PA</oddFooter>
  </headerFooter>
  <rowBreaks count="2" manualBreakCount="2">
    <brk id="154" max="7" man="1"/>
    <brk id="19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N76"/>
  <sheetViews>
    <sheetView view="pageBreakPreview" topLeftCell="A64" zoomScaleNormal="112" zoomScaleSheetLayoutView="100" workbookViewId="0">
      <selection activeCell="B12" sqref="B12:D12"/>
    </sheetView>
  </sheetViews>
  <sheetFormatPr defaultRowHeight="12" x14ac:dyDescent="0.15"/>
  <cols>
    <col min="1" max="1" width="9.5703125" style="95" bestFit="1" customWidth="1"/>
    <col min="2" max="2" width="13.85546875" style="94" customWidth="1"/>
    <col min="3" max="3" width="8.140625" style="94" customWidth="1"/>
    <col min="4" max="4" width="16.5703125" style="94" customWidth="1"/>
    <col min="5" max="5" width="11.5703125" style="94" hidden="1" customWidth="1"/>
    <col min="6" max="6" width="10.28515625" style="94" bestFit="1" customWidth="1"/>
    <col min="7" max="7" width="10" style="94" customWidth="1"/>
    <col min="8" max="8" width="11.85546875" style="93" customWidth="1"/>
    <col min="9" max="9" width="11.28515625" style="94" customWidth="1"/>
    <col min="10" max="10" width="12.140625" style="93" bestFit="1" customWidth="1"/>
    <col min="11" max="11" width="9.42578125" style="93" customWidth="1"/>
    <col min="12" max="12" width="13" style="94" customWidth="1"/>
    <col min="13" max="13" width="9.140625" style="92"/>
    <col min="14" max="14" width="12.140625" style="93" bestFit="1" customWidth="1"/>
    <col min="15" max="16384" width="9.140625" style="92"/>
  </cols>
  <sheetData>
    <row r="1" spans="1:14" s="130" customFormat="1" ht="14.45" customHeight="1" x14ac:dyDescent="0.2">
      <c r="A1" s="445"/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4" s="130" customFormat="1" ht="14.45" customHeight="1" x14ac:dyDescent="0.2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4" s="130" customFormat="1" ht="14.45" customHeight="1" x14ac:dyDescent="0.2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4" s="130" customFormat="1" ht="15" customHeight="1" x14ac:dyDescent="0.2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4" s="128" customFormat="1" ht="23.45" customHeight="1" x14ac:dyDescent="0.2">
      <c r="A5" s="129" t="s">
        <v>163</v>
      </c>
      <c r="B5" s="446" t="str">
        <f>'[5]CHECK LIST GERAL'!$B$8:$I$8</f>
        <v>Substituição de 10 (dez) pontes de madeira por pontes de concreto.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</row>
    <row r="6" spans="1:14" s="128" customFormat="1" ht="27" customHeight="1" x14ac:dyDescent="0.2">
      <c r="A6" s="129" t="s">
        <v>162</v>
      </c>
      <c r="B6" s="446" t="str">
        <f>'[5]CHECK LIST GERAL'!B9:$I$9</f>
        <v>Zona rural do município de Breu Branco – PA,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</row>
    <row r="7" spans="1:14" s="119" customFormat="1" ht="17.25" x14ac:dyDescent="0.15">
      <c r="A7" s="441" t="s">
        <v>223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</row>
    <row r="8" spans="1:14" s="115" customFormat="1" ht="15" x14ac:dyDescent="0.2">
      <c r="A8" s="118"/>
      <c r="B8" s="116" t="s">
        <v>220</v>
      </c>
      <c r="C8" s="117">
        <f>50*10</f>
        <v>500</v>
      </c>
      <c r="D8" s="447" t="s">
        <v>222</v>
      </c>
      <c r="E8" s="447"/>
      <c r="F8" s="447"/>
      <c r="G8" s="447"/>
      <c r="H8" s="447"/>
      <c r="I8" s="447"/>
      <c r="J8" s="447"/>
      <c r="K8" s="447"/>
      <c r="L8" s="447"/>
    </row>
    <row r="9" spans="1:14" s="127" customFormat="1" ht="21" customHeight="1" x14ac:dyDescent="0.15">
      <c r="A9" s="431" t="s">
        <v>194</v>
      </c>
      <c r="B9" s="425" t="s">
        <v>219</v>
      </c>
      <c r="C9" s="425"/>
      <c r="D9" s="425"/>
      <c r="E9" s="425" t="s">
        <v>192</v>
      </c>
      <c r="F9" s="425" t="s">
        <v>191</v>
      </c>
      <c r="G9" s="425" t="s">
        <v>190</v>
      </c>
      <c r="H9" s="443" t="s">
        <v>189</v>
      </c>
      <c r="I9" s="425" t="s">
        <v>218</v>
      </c>
      <c r="J9" s="425" t="s">
        <v>187</v>
      </c>
      <c r="K9" s="425"/>
      <c r="L9" s="425" t="s">
        <v>186</v>
      </c>
    </row>
    <row r="10" spans="1:14" s="127" customFormat="1" ht="20.100000000000001" customHeight="1" thickBot="1" x14ac:dyDescent="0.2">
      <c r="A10" s="431"/>
      <c r="B10" s="425"/>
      <c r="C10" s="425"/>
      <c r="D10" s="425"/>
      <c r="E10" s="425"/>
      <c r="F10" s="425"/>
      <c r="G10" s="425"/>
      <c r="H10" s="443"/>
      <c r="I10" s="425"/>
      <c r="J10" s="110" t="s">
        <v>184</v>
      </c>
      <c r="K10" s="110" t="s">
        <v>185</v>
      </c>
      <c r="L10" s="425"/>
      <c r="N10" s="109" t="s">
        <v>184</v>
      </c>
    </row>
    <row r="11" spans="1:14" s="124" customFormat="1" ht="12.75" x14ac:dyDescent="0.15">
      <c r="A11" s="114">
        <v>1</v>
      </c>
      <c r="B11" s="426" t="s">
        <v>217</v>
      </c>
      <c r="C11" s="426"/>
      <c r="D11" s="426"/>
      <c r="E11" s="426"/>
      <c r="F11" s="426"/>
      <c r="G11" s="426"/>
      <c r="H11" s="435"/>
      <c r="I11" s="436"/>
      <c r="J11" s="436"/>
      <c r="K11" s="436"/>
      <c r="L11" s="436"/>
    </row>
    <row r="12" spans="1:14" ht="30" customHeight="1" x14ac:dyDescent="0.15">
      <c r="A12" s="113" t="s">
        <v>153</v>
      </c>
      <c r="B12" s="430" t="s">
        <v>216</v>
      </c>
      <c r="C12" s="430"/>
      <c r="D12" s="430"/>
      <c r="E12" s="358" t="s">
        <v>215</v>
      </c>
      <c r="F12" s="358" t="s">
        <v>214</v>
      </c>
      <c r="G12" s="359">
        <f>C8</f>
        <v>500</v>
      </c>
      <c r="H12" s="360">
        <f t="shared" ref="H12:H21" si="0">G12/35</f>
        <v>14.285714285714286</v>
      </c>
      <c r="I12" s="99">
        <v>1</v>
      </c>
      <c r="J12" s="99">
        <v>214.04</v>
      </c>
      <c r="K12" s="112">
        <v>0</v>
      </c>
      <c r="L12" s="107"/>
      <c r="N12" s="99">
        <v>225.3082</v>
      </c>
    </row>
    <row r="13" spans="1:14" s="126" customFormat="1" ht="27.75" customHeight="1" x14ac:dyDescent="0.25">
      <c r="A13" s="113" t="s">
        <v>213</v>
      </c>
      <c r="B13" s="430" t="s">
        <v>212</v>
      </c>
      <c r="C13" s="430"/>
      <c r="D13" s="430"/>
      <c r="E13" s="358" t="str">
        <f t="shared" ref="E13:E21" si="1">E12</f>
        <v>Sede do Município</v>
      </c>
      <c r="F13" s="358" t="str">
        <f t="shared" ref="F13:F21" si="2">F12</f>
        <v>Obra</v>
      </c>
      <c r="G13" s="359">
        <f>$G$12</f>
        <v>500</v>
      </c>
      <c r="H13" s="360">
        <f t="shared" si="0"/>
        <v>14.285714285714286</v>
      </c>
      <c r="I13" s="99">
        <v>4</v>
      </c>
      <c r="J13" s="99">
        <v>149.13999999999999</v>
      </c>
      <c r="K13" s="112">
        <v>0</v>
      </c>
      <c r="L13" s="107"/>
      <c r="N13" s="99">
        <v>156.9975</v>
      </c>
    </row>
    <row r="14" spans="1:14" s="126" customFormat="1" ht="27.75" customHeight="1" x14ac:dyDescent="0.25">
      <c r="A14" s="113" t="s">
        <v>211</v>
      </c>
      <c r="B14" s="430" t="s">
        <v>210</v>
      </c>
      <c r="C14" s="430"/>
      <c r="D14" s="430"/>
      <c r="E14" s="358" t="str">
        <f t="shared" si="1"/>
        <v>Sede do Município</v>
      </c>
      <c r="F14" s="358" t="str">
        <f t="shared" si="2"/>
        <v>Obra</v>
      </c>
      <c r="G14" s="359">
        <f t="shared" ref="G14:G21" si="3">G13</f>
        <v>500</v>
      </c>
      <c r="H14" s="360">
        <f t="shared" si="0"/>
        <v>14.285714285714286</v>
      </c>
      <c r="I14" s="99">
        <v>1</v>
      </c>
      <c r="J14" s="99">
        <v>178.17</v>
      </c>
      <c r="K14" s="112">
        <v>0</v>
      </c>
      <c r="L14" s="107"/>
      <c r="N14" s="99">
        <v>187.55670000000001</v>
      </c>
    </row>
    <row r="15" spans="1:14" s="124" customFormat="1" ht="24.75" customHeight="1" x14ac:dyDescent="0.15">
      <c r="A15" s="113" t="s">
        <v>209</v>
      </c>
      <c r="B15" s="430" t="s">
        <v>208</v>
      </c>
      <c r="C15" s="430"/>
      <c r="D15" s="430"/>
      <c r="E15" s="358" t="str">
        <f t="shared" si="1"/>
        <v>Sede do Município</v>
      </c>
      <c r="F15" s="358" t="str">
        <f t="shared" si="2"/>
        <v>Obra</v>
      </c>
      <c r="G15" s="359">
        <f t="shared" si="3"/>
        <v>500</v>
      </c>
      <c r="H15" s="360">
        <f t="shared" si="0"/>
        <v>14.285714285714286</v>
      </c>
      <c r="I15" s="99">
        <v>2</v>
      </c>
      <c r="J15" s="99">
        <v>178.17</v>
      </c>
      <c r="K15" s="112">
        <v>0</v>
      </c>
      <c r="L15" s="107"/>
      <c r="N15" s="99">
        <f>N14</f>
        <v>187.55670000000001</v>
      </c>
    </row>
    <row r="16" spans="1:14" s="95" customFormat="1" ht="33" customHeight="1" x14ac:dyDescent="0.25">
      <c r="A16" s="113" t="s">
        <v>207</v>
      </c>
      <c r="B16" s="444" t="s">
        <v>340</v>
      </c>
      <c r="C16" s="444"/>
      <c r="D16" s="444"/>
      <c r="E16" s="104" t="str">
        <f t="shared" si="1"/>
        <v>Sede do Município</v>
      </c>
      <c r="F16" s="104" t="str">
        <f t="shared" si="2"/>
        <v>Obra</v>
      </c>
      <c r="G16" s="103">
        <f t="shared" si="3"/>
        <v>500</v>
      </c>
      <c r="H16" s="102">
        <f t="shared" si="0"/>
        <v>14.285714285714286</v>
      </c>
      <c r="I16" s="99">
        <v>2</v>
      </c>
      <c r="J16" s="99">
        <v>178.17</v>
      </c>
      <c r="K16" s="112">
        <v>0</v>
      </c>
      <c r="L16" s="103">
        <f t="shared" ref="L16:L17" si="4">ROUND(((J16*I16*H16)+K16),2)</f>
        <v>5090.57</v>
      </c>
      <c r="N16" s="99">
        <f>N14</f>
        <v>187.55670000000001</v>
      </c>
    </row>
    <row r="17" spans="1:14" s="95" customFormat="1" ht="25.5" customHeight="1" x14ac:dyDescent="0.25">
      <c r="A17" s="113" t="s">
        <v>205</v>
      </c>
      <c r="B17" s="444" t="s">
        <v>347</v>
      </c>
      <c r="C17" s="444"/>
      <c r="D17" s="444"/>
      <c r="E17" s="104" t="str">
        <f t="shared" si="1"/>
        <v>Sede do Município</v>
      </c>
      <c r="F17" s="104" t="str">
        <f t="shared" si="2"/>
        <v>Obra</v>
      </c>
      <c r="G17" s="103">
        <f t="shared" si="3"/>
        <v>500</v>
      </c>
      <c r="H17" s="102">
        <f t="shared" si="0"/>
        <v>14.285714285714286</v>
      </c>
      <c r="I17" s="99">
        <v>2</v>
      </c>
      <c r="J17" s="99">
        <v>178.17</v>
      </c>
      <c r="K17" s="112">
        <v>0</v>
      </c>
      <c r="L17" s="103">
        <f t="shared" si="4"/>
        <v>5090.57</v>
      </c>
      <c r="N17" s="99">
        <f>N14</f>
        <v>187.55670000000001</v>
      </c>
    </row>
    <row r="18" spans="1:14" s="95" customFormat="1" ht="40.9" customHeight="1" x14ac:dyDescent="0.25">
      <c r="A18" s="113" t="s">
        <v>203</v>
      </c>
      <c r="B18" s="434" t="s">
        <v>202</v>
      </c>
      <c r="C18" s="430"/>
      <c r="D18" s="430"/>
      <c r="E18" s="358" t="str">
        <f t="shared" si="1"/>
        <v>Sede do Município</v>
      </c>
      <c r="F18" s="358"/>
      <c r="G18" s="359">
        <f t="shared" si="3"/>
        <v>500</v>
      </c>
      <c r="H18" s="360">
        <f t="shared" si="0"/>
        <v>14.285714285714286</v>
      </c>
      <c r="I18" s="99">
        <v>1</v>
      </c>
      <c r="J18" s="99">
        <v>178.17</v>
      </c>
      <c r="K18" s="112">
        <v>0</v>
      </c>
      <c r="L18" s="103"/>
      <c r="N18" s="99">
        <f>N14</f>
        <v>187.55670000000001</v>
      </c>
    </row>
    <row r="19" spans="1:14" s="95" customFormat="1" ht="24.95" customHeight="1" x14ac:dyDescent="0.25">
      <c r="A19" s="113" t="s">
        <v>201</v>
      </c>
      <c r="B19" s="434" t="s">
        <v>200</v>
      </c>
      <c r="C19" s="430"/>
      <c r="D19" s="430"/>
      <c r="E19" s="358" t="str">
        <f t="shared" si="1"/>
        <v>Sede do Município</v>
      </c>
      <c r="F19" s="358"/>
      <c r="G19" s="359">
        <f t="shared" si="3"/>
        <v>500</v>
      </c>
      <c r="H19" s="360">
        <f t="shared" si="0"/>
        <v>14.285714285714286</v>
      </c>
      <c r="I19" s="99">
        <v>1</v>
      </c>
      <c r="J19" s="99">
        <v>178.17</v>
      </c>
      <c r="K19" s="112">
        <v>0</v>
      </c>
      <c r="L19" s="103"/>
      <c r="N19" s="99">
        <f>N14</f>
        <v>187.55670000000001</v>
      </c>
    </row>
    <row r="20" spans="1:14" s="95" customFormat="1" ht="24.95" customHeight="1" x14ac:dyDescent="0.25">
      <c r="A20" s="113" t="s">
        <v>199</v>
      </c>
      <c r="B20" s="434" t="s">
        <v>198</v>
      </c>
      <c r="C20" s="430"/>
      <c r="D20" s="430"/>
      <c r="E20" s="358" t="str">
        <f t="shared" si="1"/>
        <v>Sede do Município</v>
      </c>
      <c r="F20" s="358">
        <f t="shared" si="2"/>
        <v>0</v>
      </c>
      <c r="G20" s="359">
        <f t="shared" si="3"/>
        <v>500</v>
      </c>
      <c r="H20" s="360">
        <f t="shared" si="0"/>
        <v>14.285714285714286</v>
      </c>
      <c r="I20" s="99">
        <v>1</v>
      </c>
      <c r="J20" s="99">
        <v>178.17</v>
      </c>
      <c r="K20" s="112">
        <v>0</v>
      </c>
      <c r="L20" s="103"/>
      <c r="N20" s="99">
        <f>N14</f>
        <v>187.55670000000001</v>
      </c>
    </row>
    <row r="21" spans="1:14" s="95" customFormat="1" ht="24.95" customHeight="1" x14ac:dyDescent="0.25">
      <c r="A21" s="113" t="s">
        <v>197</v>
      </c>
      <c r="B21" s="434" t="s">
        <v>196</v>
      </c>
      <c r="C21" s="434"/>
      <c r="D21" s="434"/>
      <c r="E21" s="358" t="str">
        <f t="shared" si="1"/>
        <v>Sede do Município</v>
      </c>
      <c r="F21" s="358">
        <f t="shared" si="2"/>
        <v>0</v>
      </c>
      <c r="G21" s="359">
        <f t="shared" si="3"/>
        <v>500</v>
      </c>
      <c r="H21" s="360">
        <f t="shared" si="0"/>
        <v>14.285714285714286</v>
      </c>
      <c r="I21" s="99">
        <v>1</v>
      </c>
      <c r="J21" s="99">
        <v>214.04</v>
      </c>
      <c r="K21" s="112">
        <v>0</v>
      </c>
      <c r="L21" s="103"/>
      <c r="N21" s="99">
        <f>N12</f>
        <v>225.3082</v>
      </c>
    </row>
    <row r="22" spans="1:14" ht="12.75" x14ac:dyDescent="0.15">
      <c r="A22" s="422" t="s">
        <v>195</v>
      </c>
      <c r="B22" s="423"/>
      <c r="C22" s="423"/>
      <c r="D22" s="423"/>
      <c r="E22" s="423"/>
      <c r="F22" s="423"/>
      <c r="G22" s="423"/>
      <c r="H22" s="424"/>
      <c r="I22" s="422"/>
      <c r="J22" s="422"/>
      <c r="K22" s="422"/>
      <c r="L22" s="111"/>
      <c r="N22" s="92"/>
    </row>
    <row r="23" spans="1:14" s="125" customFormat="1" ht="27" customHeight="1" x14ac:dyDescent="0.15">
      <c r="A23" s="431" t="s">
        <v>194</v>
      </c>
      <c r="B23" s="432" t="s">
        <v>193</v>
      </c>
      <c r="C23" s="432"/>
      <c r="D23" s="432"/>
      <c r="E23" s="432">
        <v>38</v>
      </c>
      <c r="F23" s="432">
        <f>E23*1.3</f>
        <v>49.4</v>
      </c>
      <c r="G23" s="432">
        <f>D23*F23</f>
        <v>0</v>
      </c>
      <c r="H23" s="433" t="s">
        <v>189</v>
      </c>
      <c r="I23" s="425" t="s">
        <v>188</v>
      </c>
      <c r="J23" s="425" t="s">
        <v>187</v>
      </c>
      <c r="K23" s="425"/>
      <c r="L23" s="425" t="e">
        <f>J23-G23</f>
        <v>#VALUE!</v>
      </c>
    </row>
    <row r="24" spans="1:14" s="125" customFormat="1" ht="12.75" thickBot="1" x14ac:dyDescent="0.2">
      <c r="A24" s="431"/>
      <c r="B24" s="425"/>
      <c r="C24" s="425"/>
      <c r="D24" s="425"/>
      <c r="E24" s="425"/>
      <c r="F24" s="425"/>
      <c r="G24" s="425"/>
      <c r="H24" s="443"/>
      <c r="I24" s="425"/>
      <c r="J24" s="110" t="s">
        <v>184</v>
      </c>
      <c r="K24" s="110" t="s">
        <v>185</v>
      </c>
      <c r="L24" s="425"/>
      <c r="N24" s="109" t="s">
        <v>184</v>
      </c>
    </row>
    <row r="25" spans="1:14" s="124" customFormat="1" ht="13.5" x14ac:dyDescent="0.25">
      <c r="A25" s="108">
        <v>2</v>
      </c>
      <c r="B25" s="426" t="s">
        <v>183</v>
      </c>
      <c r="C25" s="426"/>
      <c r="D25" s="426"/>
      <c r="E25" s="427"/>
      <c r="F25" s="427"/>
      <c r="G25" s="427"/>
      <c r="H25" s="428"/>
      <c r="I25" s="429"/>
      <c r="J25" s="429"/>
      <c r="K25" s="429"/>
      <c r="L25" s="429"/>
    </row>
    <row r="26" spans="1:14" s="124" customFormat="1" ht="25.5" customHeight="1" x14ac:dyDescent="0.15">
      <c r="A26" s="105" t="s">
        <v>142</v>
      </c>
      <c r="B26" s="430" t="s">
        <v>182</v>
      </c>
      <c r="C26" s="430"/>
      <c r="D26" s="430"/>
      <c r="E26" s="358">
        <v>33</v>
      </c>
      <c r="F26" s="358">
        <f>E26*1.3</f>
        <v>42.9</v>
      </c>
      <c r="G26" s="359">
        <f>F26*D26</f>
        <v>0</v>
      </c>
      <c r="H26" s="360">
        <f t="shared" ref="H26:H36" si="5">G26/35</f>
        <v>0</v>
      </c>
      <c r="I26" s="99">
        <v>1</v>
      </c>
      <c r="J26" s="99">
        <v>61.75</v>
      </c>
      <c r="K26" s="101">
        <v>0</v>
      </c>
      <c r="L26" s="106"/>
      <c r="N26" s="99">
        <v>65</v>
      </c>
    </row>
    <row r="27" spans="1:14" s="124" customFormat="1" ht="12.75" x14ac:dyDescent="0.15">
      <c r="A27" s="105" t="s">
        <v>135</v>
      </c>
      <c r="B27" s="430" t="s">
        <v>181</v>
      </c>
      <c r="C27" s="430"/>
      <c r="D27" s="430"/>
      <c r="E27" s="358">
        <v>6</v>
      </c>
      <c r="F27" s="358">
        <f>E27*1.3</f>
        <v>7.8000000000000007</v>
      </c>
      <c r="G27" s="359">
        <f>F27*D27</f>
        <v>0</v>
      </c>
      <c r="H27" s="360">
        <f t="shared" si="5"/>
        <v>0</v>
      </c>
      <c r="I27" s="99">
        <v>1</v>
      </c>
      <c r="J27" s="99">
        <v>61.75</v>
      </c>
      <c r="K27" s="101">
        <v>0</v>
      </c>
      <c r="L27" s="106"/>
      <c r="N27" s="99">
        <f>N26</f>
        <v>65</v>
      </c>
    </row>
    <row r="28" spans="1:14" s="124" customFormat="1" ht="12.75" x14ac:dyDescent="0.15">
      <c r="A28" s="105" t="s">
        <v>124</v>
      </c>
      <c r="B28" s="430" t="s">
        <v>180</v>
      </c>
      <c r="C28" s="430"/>
      <c r="D28" s="430"/>
      <c r="E28" s="358">
        <f t="shared" ref="E28:E29" si="6">E27</f>
        <v>6</v>
      </c>
      <c r="F28" s="358">
        <f>E28*1.3</f>
        <v>7.8000000000000007</v>
      </c>
      <c r="G28" s="359">
        <f>F28*D28</f>
        <v>0</v>
      </c>
      <c r="H28" s="360">
        <f t="shared" si="5"/>
        <v>0</v>
      </c>
      <c r="I28" s="99">
        <v>2</v>
      </c>
      <c r="J28" s="99">
        <v>61.75</v>
      </c>
      <c r="K28" s="101">
        <v>0</v>
      </c>
      <c r="L28" s="106"/>
      <c r="N28" s="99">
        <f>N27</f>
        <v>65</v>
      </c>
    </row>
    <row r="29" spans="1:14" s="124" customFormat="1" ht="12.75" x14ac:dyDescent="0.15">
      <c r="A29" s="105" t="s">
        <v>117</v>
      </c>
      <c r="B29" s="430" t="s">
        <v>179</v>
      </c>
      <c r="C29" s="430"/>
      <c r="D29" s="430"/>
      <c r="E29" s="358">
        <f t="shared" si="6"/>
        <v>6</v>
      </c>
      <c r="F29" s="358">
        <f>E29*1.3</f>
        <v>7.8000000000000007</v>
      </c>
      <c r="G29" s="359">
        <f>F29*D29</f>
        <v>0</v>
      </c>
      <c r="H29" s="360">
        <f t="shared" si="5"/>
        <v>0</v>
      </c>
      <c r="I29" s="99">
        <v>1</v>
      </c>
      <c r="J29" s="99">
        <v>61.75</v>
      </c>
      <c r="K29" s="101">
        <v>0</v>
      </c>
      <c r="L29" s="106"/>
      <c r="N29" s="99">
        <f>N28</f>
        <v>65</v>
      </c>
    </row>
    <row r="30" spans="1:14" s="124" customFormat="1" ht="12.75" x14ac:dyDescent="0.15">
      <c r="A30" s="105" t="s">
        <v>108</v>
      </c>
      <c r="B30" s="430" t="s">
        <v>178</v>
      </c>
      <c r="C30" s="430"/>
      <c r="D30" s="430"/>
      <c r="E30" s="358">
        <v>31.49</v>
      </c>
      <c r="F30" s="358">
        <f>E30*1.3</f>
        <v>40.936999999999998</v>
      </c>
      <c r="G30" s="359">
        <f>F30*D30</f>
        <v>0</v>
      </c>
      <c r="H30" s="360">
        <f t="shared" si="5"/>
        <v>0</v>
      </c>
      <c r="I30" s="99">
        <v>4</v>
      </c>
      <c r="J30" s="99">
        <v>61.75</v>
      </c>
      <c r="K30" s="101">
        <v>0</v>
      </c>
      <c r="L30" s="106"/>
      <c r="N30" s="99">
        <f>N28</f>
        <v>65</v>
      </c>
    </row>
    <row r="31" spans="1:14" s="124" customFormat="1" ht="12.75" x14ac:dyDescent="0.15">
      <c r="A31" s="105" t="s">
        <v>94</v>
      </c>
      <c r="B31" s="430" t="s">
        <v>177</v>
      </c>
      <c r="C31" s="430"/>
      <c r="D31" s="430"/>
      <c r="E31" s="358">
        <f t="shared" ref="E31:G32" si="7">E30</f>
        <v>31.49</v>
      </c>
      <c r="F31" s="358">
        <f t="shared" si="7"/>
        <v>40.936999999999998</v>
      </c>
      <c r="G31" s="359">
        <f t="shared" si="7"/>
        <v>0</v>
      </c>
      <c r="H31" s="360">
        <f t="shared" si="5"/>
        <v>0</v>
      </c>
      <c r="I31" s="99">
        <v>2</v>
      </c>
      <c r="J31" s="99">
        <v>61.75</v>
      </c>
      <c r="K31" s="101">
        <v>0</v>
      </c>
      <c r="L31" s="106"/>
      <c r="N31" s="99">
        <f t="shared" ref="N31:N36" si="8">N30</f>
        <v>65</v>
      </c>
    </row>
    <row r="32" spans="1:14" s="124" customFormat="1" ht="12.75" x14ac:dyDescent="0.15">
      <c r="A32" s="105" t="s">
        <v>89</v>
      </c>
      <c r="B32" s="430" t="s">
        <v>176</v>
      </c>
      <c r="C32" s="430"/>
      <c r="D32" s="430"/>
      <c r="E32" s="358">
        <f t="shared" si="7"/>
        <v>31.49</v>
      </c>
      <c r="F32" s="358">
        <f t="shared" si="7"/>
        <v>40.936999999999998</v>
      </c>
      <c r="G32" s="359">
        <f t="shared" si="7"/>
        <v>0</v>
      </c>
      <c r="H32" s="360">
        <f t="shared" si="5"/>
        <v>0</v>
      </c>
      <c r="I32" s="99">
        <v>4</v>
      </c>
      <c r="J32" s="99">
        <v>61.75</v>
      </c>
      <c r="K32" s="101">
        <v>0</v>
      </c>
      <c r="L32" s="106"/>
      <c r="N32" s="99">
        <f t="shared" si="8"/>
        <v>65</v>
      </c>
    </row>
    <row r="33" spans="1:14" s="124" customFormat="1" ht="12.75" x14ac:dyDescent="0.15">
      <c r="A33" s="105" t="s">
        <v>175</v>
      </c>
      <c r="B33" s="430" t="s">
        <v>174</v>
      </c>
      <c r="C33" s="430"/>
      <c r="D33" s="430"/>
      <c r="E33" s="358">
        <f>E32</f>
        <v>31.49</v>
      </c>
      <c r="F33" s="358">
        <f>F30</f>
        <v>40.936999999999998</v>
      </c>
      <c r="G33" s="359">
        <f>G30</f>
        <v>0</v>
      </c>
      <c r="H33" s="360">
        <f t="shared" si="5"/>
        <v>0</v>
      </c>
      <c r="I33" s="99">
        <v>12</v>
      </c>
      <c r="J33" s="99">
        <v>61.75</v>
      </c>
      <c r="K33" s="101">
        <v>0</v>
      </c>
      <c r="L33" s="106"/>
      <c r="N33" s="99">
        <f t="shared" si="8"/>
        <v>65</v>
      </c>
    </row>
    <row r="34" spans="1:14" s="124" customFormat="1" ht="12.75" x14ac:dyDescent="0.15">
      <c r="A34" s="105" t="s">
        <v>173</v>
      </c>
      <c r="B34" s="430" t="s">
        <v>172</v>
      </c>
      <c r="C34" s="430"/>
      <c r="D34" s="430"/>
      <c r="E34" s="358">
        <f>E33</f>
        <v>31.49</v>
      </c>
      <c r="F34" s="358">
        <f>F33</f>
        <v>40.936999999999998</v>
      </c>
      <c r="G34" s="359">
        <f>G33</f>
        <v>0</v>
      </c>
      <c r="H34" s="360">
        <f t="shared" si="5"/>
        <v>0</v>
      </c>
      <c r="I34" s="99">
        <v>4</v>
      </c>
      <c r="J34" s="99">
        <v>61.75</v>
      </c>
      <c r="K34" s="101">
        <v>0</v>
      </c>
      <c r="L34" s="106"/>
      <c r="N34" s="99">
        <f t="shared" si="8"/>
        <v>65</v>
      </c>
    </row>
    <row r="35" spans="1:14" s="124" customFormat="1" ht="12.75" x14ac:dyDescent="0.15">
      <c r="A35" s="105" t="s">
        <v>171</v>
      </c>
      <c r="B35" s="430" t="s">
        <v>170</v>
      </c>
      <c r="C35" s="430"/>
      <c r="D35" s="430"/>
      <c r="E35" s="358">
        <f>E34</f>
        <v>31.49</v>
      </c>
      <c r="F35" s="358">
        <f>F32</f>
        <v>40.936999999999998</v>
      </c>
      <c r="G35" s="359">
        <f>G32</f>
        <v>0</v>
      </c>
      <c r="H35" s="102">
        <f t="shared" si="5"/>
        <v>0</v>
      </c>
      <c r="I35" s="99">
        <v>2</v>
      </c>
      <c r="J35" s="99">
        <v>61.75</v>
      </c>
      <c r="K35" s="101">
        <v>0</v>
      </c>
      <c r="L35" s="100">
        <f t="shared" ref="L35" si="9">(J35*I35)+K35</f>
        <v>123.5</v>
      </c>
      <c r="N35" s="99">
        <f t="shared" si="8"/>
        <v>65</v>
      </c>
    </row>
    <row r="36" spans="1:14" s="124" customFormat="1" ht="12.75" x14ac:dyDescent="0.15">
      <c r="A36" s="105" t="s">
        <v>169</v>
      </c>
      <c r="B36" s="430" t="s">
        <v>168</v>
      </c>
      <c r="C36" s="430"/>
      <c r="D36" s="430"/>
      <c r="E36" s="358">
        <f>E35</f>
        <v>31.49</v>
      </c>
      <c r="F36" s="358">
        <f>F35</f>
        <v>40.936999999999998</v>
      </c>
      <c r="G36" s="359">
        <f>G35</f>
        <v>0</v>
      </c>
      <c r="H36" s="360">
        <f t="shared" si="5"/>
        <v>0</v>
      </c>
      <c r="I36" s="99">
        <v>2</v>
      </c>
      <c r="J36" s="99">
        <v>61.75</v>
      </c>
      <c r="K36" s="101">
        <v>0</v>
      </c>
      <c r="L36" s="100">
        <f>J36-G36</f>
        <v>61.75</v>
      </c>
      <c r="N36" s="99">
        <f t="shared" si="8"/>
        <v>65</v>
      </c>
    </row>
    <row r="37" spans="1:14" s="124" customFormat="1" ht="13.5" x14ac:dyDescent="0.25">
      <c r="A37" s="422" t="s">
        <v>167</v>
      </c>
      <c r="B37" s="423"/>
      <c r="C37" s="423"/>
      <c r="D37" s="423"/>
      <c r="E37" s="427"/>
      <c r="F37" s="427"/>
      <c r="G37" s="427"/>
      <c r="H37" s="428"/>
      <c r="I37" s="429"/>
      <c r="J37" s="429"/>
      <c r="K37" s="429"/>
      <c r="L37" s="100">
        <f>J37-G37</f>
        <v>0</v>
      </c>
    </row>
    <row r="38" spans="1:14" s="122" customFormat="1" ht="12.75" x14ac:dyDescent="0.15">
      <c r="A38" s="422" t="s">
        <v>166</v>
      </c>
      <c r="B38" s="423"/>
      <c r="C38" s="423"/>
      <c r="D38" s="423"/>
      <c r="E38" s="423"/>
      <c r="F38" s="423"/>
      <c r="G38" s="423"/>
      <c r="H38" s="424"/>
      <c r="I38" s="422"/>
      <c r="J38" s="422"/>
      <c r="K38" s="422"/>
      <c r="L38" s="100">
        <f>J38-G38</f>
        <v>0</v>
      </c>
      <c r="M38" s="123"/>
    </row>
    <row r="39" spans="1:14" s="122" customFormat="1" ht="12.75" x14ac:dyDescent="0.15">
      <c r="A39" s="422" t="s">
        <v>165</v>
      </c>
      <c r="B39" s="423"/>
      <c r="C39" s="423"/>
      <c r="D39" s="423"/>
      <c r="E39" s="423"/>
      <c r="F39" s="423"/>
      <c r="G39" s="423"/>
      <c r="H39" s="424"/>
      <c r="I39" s="422"/>
      <c r="J39" s="422"/>
      <c r="K39" s="422"/>
      <c r="L39" s="100">
        <f>J39-G39</f>
        <v>0</v>
      </c>
      <c r="M39" s="123"/>
    </row>
    <row r="40" spans="1:14" s="120" customFormat="1" ht="15" x14ac:dyDescent="0.15">
      <c r="A40" s="437" t="s">
        <v>164</v>
      </c>
      <c r="B40" s="423"/>
      <c r="C40" s="423"/>
      <c r="D40" s="423"/>
      <c r="E40" s="438"/>
      <c r="F40" s="438"/>
      <c r="G40" s="438"/>
      <c r="H40" s="439"/>
      <c r="I40" s="440"/>
      <c r="J40" s="440"/>
      <c r="K40" s="440"/>
      <c r="L40" s="100">
        <f>J40-G40</f>
        <v>0</v>
      </c>
      <c r="M40" s="121"/>
    </row>
    <row r="41" spans="1:14" s="119" customFormat="1" ht="17.25" x14ac:dyDescent="0.15">
      <c r="A41" s="441" t="s">
        <v>221</v>
      </c>
      <c r="B41" s="426"/>
      <c r="C41" s="426"/>
      <c r="D41" s="426"/>
      <c r="E41" s="426"/>
      <c r="F41" s="426"/>
      <c r="G41" s="426"/>
      <c r="H41" s="442"/>
      <c r="I41" s="441"/>
      <c r="J41" s="441"/>
      <c r="K41" s="441"/>
      <c r="L41" s="441"/>
    </row>
    <row r="42" spans="1:14" s="115" customFormat="1" ht="15" x14ac:dyDescent="0.2">
      <c r="A42" s="118"/>
      <c r="B42" s="116" t="s">
        <v>220</v>
      </c>
      <c r="C42" s="117">
        <f>C8</f>
        <v>500</v>
      </c>
      <c r="D42" s="116" t="str">
        <f>D8</f>
        <v xml:space="preserve">km </v>
      </c>
      <c r="E42" s="116"/>
      <c r="F42" s="116"/>
      <c r="G42" s="116"/>
      <c r="H42" s="116"/>
      <c r="I42" s="116"/>
      <c r="J42" s="116"/>
      <c r="K42" s="116"/>
      <c r="L42" s="116"/>
    </row>
    <row r="43" spans="1:14" s="96" customFormat="1" ht="12.75" customHeight="1" x14ac:dyDescent="0.15">
      <c r="A43" s="431" t="s">
        <v>194</v>
      </c>
      <c r="B43" s="425" t="s">
        <v>219</v>
      </c>
      <c r="C43" s="425"/>
      <c r="D43" s="425"/>
      <c r="E43" s="425" t="s">
        <v>192</v>
      </c>
      <c r="F43" s="425" t="s">
        <v>191</v>
      </c>
      <c r="G43" s="425" t="s">
        <v>190</v>
      </c>
      <c r="H43" s="443" t="s">
        <v>189</v>
      </c>
      <c r="I43" s="425" t="s">
        <v>218</v>
      </c>
      <c r="J43" s="425" t="s">
        <v>187</v>
      </c>
      <c r="K43" s="425"/>
      <c r="L43" s="425" t="s">
        <v>186</v>
      </c>
    </row>
    <row r="44" spans="1:14" s="96" customFormat="1" ht="12.75" thickBot="1" x14ac:dyDescent="0.2">
      <c r="A44" s="431"/>
      <c r="B44" s="432"/>
      <c r="C44" s="432"/>
      <c r="D44" s="432"/>
      <c r="E44" s="432"/>
      <c r="F44" s="432"/>
      <c r="G44" s="432"/>
      <c r="H44" s="433"/>
      <c r="I44" s="425"/>
      <c r="J44" s="110" t="s">
        <v>184</v>
      </c>
      <c r="K44" s="110" t="s">
        <v>185</v>
      </c>
      <c r="L44" s="425"/>
      <c r="N44" s="109" t="s">
        <v>184</v>
      </c>
    </row>
    <row r="45" spans="1:14" ht="12.75" x14ac:dyDescent="0.15">
      <c r="A45" s="114">
        <v>1</v>
      </c>
      <c r="B45" s="426" t="s">
        <v>217</v>
      </c>
      <c r="C45" s="426"/>
      <c r="D45" s="426"/>
      <c r="E45" s="426"/>
      <c r="F45" s="426"/>
      <c r="G45" s="426"/>
      <c r="H45" s="435"/>
      <c r="I45" s="436"/>
      <c r="J45" s="436"/>
      <c r="K45" s="436"/>
      <c r="L45" s="436"/>
      <c r="N45" s="92"/>
    </row>
    <row r="46" spans="1:14" ht="25.5" customHeight="1" x14ac:dyDescent="0.15">
      <c r="A46" s="113" t="s">
        <v>153</v>
      </c>
      <c r="B46" s="430" t="s">
        <v>216</v>
      </c>
      <c r="C46" s="430"/>
      <c r="D46" s="430"/>
      <c r="E46" s="358" t="s">
        <v>215</v>
      </c>
      <c r="F46" s="358" t="s">
        <v>214</v>
      </c>
      <c r="G46" s="359">
        <f>C42</f>
        <v>500</v>
      </c>
      <c r="H46" s="360">
        <f t="shared" ref="H46:H55" si="10">G46/35</f>
        <v>14.285714285714286</v>
      </c>
      <c r="I46" s="99">
        <v>1</v>
      </c>
      <c r="J46" s="99">
        <v>214.04</v>
      </c>
      <c r="K46" s="112">
        <v>0</v>
      </c>
      <c r="L46" s="103">
        <f>J46-G46</f>
        <v>-285.96000000000004</v>
      </c>
      <c r="N46" s="99">
        <v>225.3082</v>
      </c>
    </row>
    <row r="47" spans="1:14" ht="25.5" customHeight="1" x14ac:dyDescent="0.15">
      <c r="A47" s="113" t="s">
        <v>213</v>
      </c>
      <c r="B47" s="430" t="s">
        <v>212</v>
      </c>
      <c r="C47" s="430"/>
      <c r="D47" s="430"/>
      <c r="E47" s="358" t="str">
        <f t="shared" ref="E47:E52" si="11">E46</f>
        <v>Sede do Município</v>
      </c>
      <c r="F47" s="358" t="str">
        <f t="shared" ref="F47:F52" si="12">F46</f>
        <v>Obra</v>
      </c>
      <c r="G47" s="359">
        <f>$G$12</f>
        <v>500</v>
      </c>
      <c r="H47" s="102">
        <f t="shared" si="10"/>
        <v>14.285714285714286</v>
      </c>
      <c r="I47" s="99">
        <v>4</v>
      </c>
      <c r="J47" s="99">
        <v>149.13999999999999</v>
      </c>
      <c r="K47" s="112">
        <v>0</v>
      </c>
      <c r="L47" s="103">
        <f t="shared" ref="L47:L55" si="13">ROUND(((J47*I47*H47)+K47),2)</f>
        <v>8522.2900000000009</v>
      </c>
      <c r="N47" s="99">
        <v>156.9975</v>
      </c>
    </row>
    <row r="48" spans="1:14" ht="25.5" customHeight="1" x14ac:dyDescent="0.15">
      <c r="A48" s="113" t="s">
        <v>211</v>
      </c>
      <c r="B48" s="361" t="s">
        <v>352</v>
      </c>
      <c r="C48" s="362" t="s">
        <v>338</v>
      </c>
      <c r="D48" s="363">
        <v>11.2</v>
      </c>
      <c r="E48" s="364">
        <v>92.31</v>
      </c>
      <c r="F48" s="364">
        <v>120</v>
      </c>
      <c r="G48" s="364">
        <v>1344</v>
      </c>
      <c r="H48" s="360">
        <f t="shared" si="10"/>
        <v>38.4</v>
      </c>
      <c r="I48" s="99">
        <v>1</v>
      </c>
      <c r="J48" s="99">
        <v>178.17</v>
      </c>
      <c r="K48" s="112">
        <v>0</v>
      </c>
      <c r="L48" s="103">
        <f t="shared" si="13"/>
        <v>6841.73</v>
      </c>
      <c r="N48" s="99">
        <v>187.55670000000001</v>
      </c>
    </row>
    <row r="49" spans="1:14" ht="25.5" customHeight="1" x14ac:dyDescent="0.15">
      <c r="A49" s="113" t="s">
        <v>209</v>
      </c>
      <c r="B49" s="361" t="s">
        <v>353</v>
      </c>
      <c r="C49" s="362" t="s">
        <v>348</v>
      </c>
      <c r="D49" s="363">
        <v>12.38</v>
      </c>
      <c r="E49" s="364">
        <v>692.31</v>
      </c>
      <c r="F49" s="364">
        <v>900</v>
      </c>
      <c r="G49" s="364">
        <v>11142</v>
      </c>
      <c r="H49" s="360">
        <f t="shared" si="10"/>
        <v>318.34285714285716</v>
      </c>
      <c r="I49" s="99">
        <v>2</v>
      </c>
      <c r="J49" s="99">
        <v>178.17</v>
      </c>
      <c r="K49" s="112">
        <v>0</v>
      </c>
      <c r="L49" s="103">
        <f t="shared" si="13"/>
        <v>113438.29</v>
      </c>
      <c r="N49" s="99">
        <f>N48</f>
        <v>187.55670000000001</v>
      </c>
    </row>
    <row r="50" spans="1:14" ht="25.5" customHeight="1" x14ac:dyDescent="0.15">
      <c r="A50" s="113" t="s">
        <v>207</v>
      </c>
      <c r="B50" s="361" t="s">
        <v>354</v>
      </c>
      <c r="C50" s="362" t="s">
        <v>6</v>
      </c>
      <c r="D50" s="363">
        <v>1857.6</v>
      </c>
      <c r="E50" s="364">
        <v>10.77</v>
      </c>
      <c r="F50" s="364">
        <v>14</v>
      </c>
      <c r="G50" s="364">
        <v>26006.400000000001</v>
      </c>
      <c r="H50" s="360">
        <f t="shared" si="10"/>
        <v>743.04000000000008</v>
      </c>
      <c r="I50" s="99">
        <v>2</v>
      </c>
      <c r="J50" s="99">
        <v>178.17</v>
      </c>
      <c r="K50" s="112">
        <v>0</v>
      </c>
      <c r="L50" s="103">
        <f t="shared" si="13"/>
        <v>264774.87</v>
      </c>
      <c r="N50" s="99">
        <f>N48</f>
        <v>187.55670000000001</v>
      </c>
    </row>
    <row r="51" spans="1:14" ht="25.5" customHeight="1" x14ac:dyDescent="0.15">
      <c r="A51" s="113" t="s">
        <v>205</v>
      </c>
      <c r="B51" s="430" t="s">
        <v>204</v>
      </c>
      <c r="C51" s="430"/>
      <c r="D51" s="430"/>
      <c r="E51" s="358">
        <f t="shared" si="11"/>
        <v>10.77</v>
      </c>
      <c r="F51" s="358">
        <f t="shared" si="12"/>
        <v>14</v>
      </c>
      <c r="G51" s="359">
        <f t="shared" ref="G51:G52" si="14">G50</f>
        <v>26006.400000000001</v>
      </c>
      <c r="H51" s="102">
        <f t="shared" si="10"/>
        <v>743.04000000000008</v>
      </c>
      <c r="I51" s="99">
        <v>2</v>
      </c>
      <c r="J51" s="99">
        <v>178.17</v>
      </c>
      <c r="K51" s="112">
        <v>0</v>
      </c>
      <c r="L51" s="103">
        <f t="shared" si="13"/>
        <v>264774.87</v>
      </c>
      <c r="N51" s="99">
        <f>N48</f>
        <v>187.55670000000001</v>
      </c>
    </row>
    <row r="52" spans="1:14" ht="25.5" customHeight="1" x14ac:dyDescent="0.15">
      <c r="A52" s="113" t="s">
        <v>203</v>
      </c>
      <c r="B52" s="434" t="s">
        <v>357</v>
      </c>
      <c r="C52" s="434"/>
      <c r="D52" s="434"/>
      <c r="E52" s="358">
        <f t="shared" si="11"/>
        <v>10.77</v>
      </c>
      <c r="F52" s="358">
        <f t="shared" si="12"/>
        <v>14</v>
      </c>
      <c r="G52" s="359">
        <f t="shared" si="14"/>
        <v>26006.400000000001</v>
      </c>
      <c r="H52" s="102">
        <f t="shared" si="10"/>
        <v>743.04000000000008</v>
      </c>
      <c r="I52" s="99">
        <v>1</v>
      </c>
      <c r="J52" s="99">
        <v>178.17</v>
      </c>
      <c r="K52" s="112">
        <v>0</v>
      </c>
      <c r="L52" s="103">
        <f t="shared" si="13"/>
        <v>132387.44</v>
      </c>
      <c r="N52" s="99">
        <f>N48</f>
        <v>187.55670000000001</v>
      </c>
    </row>
    <row r="53" spans="1:14" ht="25.5" customHeight="1" x14ac:dyDescent="0.15">
      <c r="A53" s="113" t="s">
        <v>201</v>
      </c>
      <c r="B53" s="361" t="s">
        <v>352</v>
      </c>
      <c r="C53" s="362" t="s">
        <v>338</v>
      </c>
      <c r="D53" s="363">
        <v>15.04</v>
      </c>
      <c r="E53" s="364">
        <v>92.31</v>
      </c>
      <c r="F53" s="364">
        <v>120</v>
      </c>
      <c r="G53" s="364">
        <v>1804.8</v>
      </c>
      <c r="H53" s="360">
        <f t="shared" si="10"/>
        <v>51.565714285714286</v>
      </c>
      <c r="I53" s="99">
        <v>1</v>
      </c>
      <c r="J53" s="99">
        <v>178.17</v>
      </c>
      <c r="K53" s="112">
        <v>0</v>
      </c>
      <c r="L53" s="103">
        <f t="shared" si="13"/>
        <v>9187.4599999999991</v>
      </c>
      <c r="N53" s="99">
        <f>N48</f>
        <v>187.55670000000001</v>
      </c>
    </row>
    <row r="54" spans="1:14" ht="51" x14ac:dyDescent="0.15">
      <c r="A54" s="113" t="s">
        <v>199</v>
      </c>
      <c r="B54" s="361" t="s">
        <v>353</v>
      </c>
      <c r="C54" s="362" t="s">
        <v>348</v>
      </c>
      <c r="D54" s="363">
        <v>7.22</v>
      </c>
      <c r="E54" s="364">
        <v>692.31</v>
      </c>
      <c r="F54" s="364">
        <v>900</v>
      </c>
      <c r="G54" s="364">
        <v>6498</v>
      </c>
      <c r="H54" s="360">
        <f t="shared" si="10"/>
        <v>185.65714285714284</v>
      </c>
      <c r="I54" s="99">
        <v>1</v>
      </c>
      <c r="J54" s="99">
        <v>178.17</v>
      </c>
      <c r="K54" s="112">
        <v>0</v>
      </c>
      <c r="L54" s="103">
        <f t="shared" si="13"/>
        <v>33078.53</v>
      </c>
      <c r="N54" s="99">
        <f>N48</f>
        <v>187.55670000000001</v>
      </c>
    </row>
    <row r="55" spans="1:14" ht="25.5" customHeight="1" x14ac:dyDescent="0.15">
      <c r="A55" s="113" t="s">
        <v>197</v>
      </c>
      <c r="B55" s="361" t="s">
        <v>354</v>
      </c>
      <c r="C55" s="362" t="s">
        <v>6</v>
      </c>
      <c r="D55" s="363">
        <v>1083.5999999999999</v>
      </c>
      <c r="E55" s="364">
        <v>10.77</v>
      </c>
      <c r="F55" s="364">
        <v>14</v>
      </c>
      <c r="G55" s="364">
        <v>15170.4</v>
      </c>
      <c r="H55" s="360">
        <f t="shared" si="10"/>
        <v>433.44</v>
      </c>
      <c r="I55" s="99">
        <v>1</v>
      </c>
      <c r="J55" s="99">
        <v>214.04</v>
      </c>
      <c r="K55" s="112">
        <v>0</v>
      </c>
      <c r="L55" s="103">
        <f t="shared" si="13"/>
        <v>92773.5</v>
      </c>
      <c r="N55" s="99">
        <f>N46</f>
        <v>225.3082</v>
      </c>
    </row>
    <row r="56" spans="1:14" ht="25.5" customHeight="1" x14ac:dyDescent="0.15">
      <c r="A56" s="422" t="s">
        <v>195</v>
      </c>
      <c r="B56" s="423"/>
      <c r="C56" s="423"/>
      <c r="D56" s="423"/>
      <c r="E56" s="423"/>
      <c r="F56" s="423"/>
      <c r="G56" s="423"/>
      <c r="H56" s="422"/>
      <c r="I56" s="422"/>
      <c r="J56" s="422"/>
      <c r="K56" s="422"/>
      <c r="L56" s="111">
        <f>SUM(L46:L55)</f>
        <v>925493.02</v>
      </c>
      <c r="N56" s="92"/>
    </row>
    <row r="57" spans="1:14" s="96" customFormat="1" ht="12.75" customHeight="1" x14ac:dyDescent="0.15">
      <c r="A57" s="431" t="s">
        <v>194</v>
      </c>
      <c r="B57" s="432" t="s">
        <v>193</v>
      </c>
      <c r="C57" s="432"/>
      <c r="D57" s="432"/>
      <c r="E57" s="432" t="s">
        <v>192</v>
      </c>
      <c r="F57" s="432" t="s">
        <v>191</v>
      </c>
      <c r="G57" s="432" t="s">
        <v>190</v>
      </c>
      <c r="H57" s="433" t="s">
        <v>189</v>
      </c>
      <c r="I57" s="425" t="s">
        <v>188</v>
      </c>
      <c r="J57" s="425" t="s">
        <v>187</v>
      </c>
      <c r="K57" s="425"/>
      <c r="L57" s="425" t="s">
        <v>186</v>
      </c>
    </row>
    <row r="58" spans="1:14" s="96" customFormat="1" ht="12.75" customHeight="1" thickBot="1" x14ac:dyDescent="0.2">
      <c r="A58" s="431"/>
      <c r="B58" s="432"/>
      <c r="C58" s="432"/>
      <c r="D58" s="432"/>
      <c r="E58" s="432"/>
      <c r="F58" s="432"/>
      <c r="G58" s="432"/>
      <c r="H58" s="433"/>
      <c r="I58" s="425"/>
      <c r="J58" s="110" t="s">
        <v>184</v>
      </c>
      <c r="K58" s="110" t="s">
        <v>185</v>
      </c>
      <c r="L58" s="425"/>
      <c r="N58" s="109" t="s">
        <v>184</v>
      </c>
    </row>
    <row r="59" spans="1:14" ht="13.5" x14ac:dyDescent="0.25">
      <c r="A59" s="108">
        <v>2</v>
      </c>
      <c r="B59" s="426" t="s">
        <v>183</v>
      </c>
      <c r="C59" s="426"/>
      <c r="D59" s="426"/>
      <c r="E59" s="427"/>
      <c r="F59" s="427"/>
      <c r="G59" s="427"/>
      <c r="H59" s="428"/>
      <c r="I59" s="429"/>
      <c r="J59" s="429"/>
      <c r="K59" s="429"/>
      <c r="L59" s="429"/>
      <c r="N59" s="92"/>
    </row>
    <row r="60" spans="1:14" ht="25.5" customHeight="1" x14ac:dyDescent="0.15">
      <c r="A60" s="105" t="s">
        <v>142</v>
      </c>
      <c r="B60" s="430" t="s">
        <v>182</v>
      </c>
      <c r="C60" s="430"/>
      <c r="D60" s="430"/>
      <c r="E60" s="358" t="str">
        <f>$E$21</f>
        <v>Sede do Município</v>
      </c>
      <c r="F60" s="358" t="str">
        <f>F47</f>
        <v>Obra</v>
      </c>
      <c r="G60" s="359">
        <f>G47</f>
        <v>500</v>
      </c>
      <c r="H60" s="102">
        <f t="shared" ref="H60:H69" si="15">G60/35</f>
        <v>14.285714285714286</v>
      </c>
      <c r="I60" s="99">
        <v>1</v>
      </c>
      <c r="J60" s="99">
        <v>61.75</v>
      </c>
      <c r="K60" s="101">
        <v>0</v>
      </c>
      <c r="L60" s="100">
        <f t="shared" ref="L60:L69" si="16">(J60*I60)+K60</f>
        <v>61.75</v>
      </c>
      <c r="N60" s="99">
        <v>65</v>
      </c>
    </row>
    <row r="61" spans="1:14" ht="25.5" customHeight="1" x14ac:dyDescent="0.15">
      <c r="A61" s="105" t="s">
        <v>135</v>
      </c>
      <c r="B61" s="361" t="s">
        <v>358</v>
      </c>
      <c r="C61" s="362" t="s">
        <v>348</v>
      </c>
      <c r="D61" s="363">
        <v>111.8</v>
      </c>
      <c r="E61" s="364">
        <v>11.08</v>
      </c>
      <c r="F61" s="364">
        <v>14.4</v>
      </c>
      <c r="G61" s="364">
        <v>1609.92</v>
      </c>
      <c r="H61" s="360">
        <f t="shared" si="15"/>
        <v>45.997714285714288</v>
      </c>
      <c r="I61" s="99">
        <v>1</v>
      </c>
      <c r="J61" s="99">
        <v>61.75</v>
      </c>
      <c r="K61" s="101">
        <v>0</v>
      </c>
      <c r="L61" s="100">
        <f t="shared" si="16"/>
        <v>61.75</v>
      </c>
      <c r="N61" s="99">
        <f>N60</f>
        <v>65</v>
      </c>
    </row>
    <row r="62" spans="1:14" ht="25.5" x14ac:dyDescent="0.15">
      <c r="A62" s="105" t="s">
        <v>124</v>
      </c>
      <c r="B62" s="361" t="s">
        <v>352</v>
      </c>
      <c r="C62" s="362" t="s">
        <v>338</v>
      </c>
      <c r="D62" s="363">
        <v>111.8</v>
      </c>
      <c r="E62" s="364">
        <v>92.31</v>
      </c>
      <c r="F62" s="364">
        <v>120</v>
      </c>
      <c r="G62" s="364">
        <v>13416</v>
      </c>
      <c r="H62" s="360">
        <f t="shared" si="15"/>
        <v>383.31428571428569</v>
      </c>
      <c r="I62" s="99">
        <v>2</v>
      </c>
      <c r="J62" s="99">
        <v>61.75</v>
      </c>
      <c r="K62" s="101">
        <v>0</v>
      </c>
      <c r="L62" s="100">
        <f t="shared" si="16"/>
        <v>123.5</v>
      </c>
      <c r="N62" s="99">
        <f>N61</f>
        <v>65</v>
      </c>
    </row>
    <row r="63" spans="1:14" ht="51" x14ac:dyDescent="0.15">
      <c r="A63" s="105" t="s">
        <v>117</v>
      </c>
      <c r="B63" s="361" t="s">
        <v>353</v>
      </c>
      <c r="C63" s="362" t="s">
        <v>348</v>
      </c>
      <c r="D63" s="363">
        <v>29.63</v>
      </c>
      <c r="E63" s="364">
        <v>692.31</v>
      </c>
      <c r="F63" s="364">
        <v>900</v>
      </c>
      <c r="G63" s="364">
        <v>26667</v>
      </c>
      <c r="H63" s="360">
        <f t="shared" si="15"/>
        <v>761.91428571428571</v>
      </c>
      <c r="I63" s="99">
        <v>1</v>
      </c>
      <c r="J63" s="99">
        <v>61.75</v>
      </c>
      <c r="K63" s="101">
        <v>0</v>
      </c>
      <c r="L63" s="100">
        <f t="shared" si="16"/>
        <v>61.75</v>
      </c>
      <c r="N63" s="99">
        <f>N62</f>
        <v>65</v>
      </c>
    </row>
    <row r="64" spans="1:14" ht="12.75" x14ac:dyDescent="0.15">
      <c r="A64" s="105" t="s">
        <v>108</v>
      </c>
      <c r="B64" s="361" t="s">
        <v>354</v>
      </c>
      <c r="C64" s="362" t="s">
        <v>6</v>
      </c>
      <c r="D64" s="363">
        <v>4444.05</v>
      </c>
      <c r="E64" s="364">
        <v>10.77</v>
      </c>
      <c r="F64" s="364">
        <v>14</v>
      </c>
      <c r="G64" s="364">
        <v>62216.7</v>
      </c>
      <c r="H64" s="360">
        <f t="shared" si="15"/>
        <v>1777.62</v>
      </c>
      <c r="I64" s="99">
        <v>4</v>
      </c>
      <c r="J64" s="99">
        <v>61.75</v>
      </c>
      <c r="K64" s="101">
        <v>0</v>
      </c>
      <c r="L64" s="100">
        <f t="shared" si="16"/>
        <v>247</v>
      </c>
      <c r="N64" s="99">
        <f>N62</f>
        <v>65</v>
      </c>
    </row>
    <row r="65" spans="1:14" ht="12.75" x14ac:dyDescent="0.15">
      <c r="A65" s="105" t="s">
        <v>94</v>
      </c>
      <c r="B65" s="430" t="s">
        <v>177</v>
      </c>
      <c r="C65" s="430"/>
      <c r="D65" s="430"/>
      <c r="E65" s="358">
        <f t="shared" ref="E65:G65" si="17">E64</f>
        <v>10.77</v>
      </c>
      <c r="F65" s="358">
        <f t="shared" si="17"/>
        <v>14</v>
      </c>
      <c r="G65" s="359">
        <f t="shared" si="17"/>
        <v>62216.7</v>
      </c>
      <c r="H65" s="102">
        <f t="shared" si="15"/>
        <v>1777.62</v>
      </c>
      <c r="I65" s="99">
        <v>2</v>
      </c>
      <c r="J65" s="99">
        <v>61.75</v>
      </c>
      <c r="K65" s="101">
        <v>0</v>
      </c>
      <c r="L65" s="100">
        <f t="shared" si="16"/>
        <v>123.5</v>
      </c>
      <c r="N65" s="99">
        <f t="shared" ref="N65:N68" si="18">N64</f>
        <v>65</v>
      </c>
    </row>
    <row r="66" spans="1:14" ht="24" customHeight="1" x14ac:dyDescent="0.15">
      <c r="A66" s="105" t="s">
        <v>89</v>
      </c>
      <c r="B66" s="361" t="s">
        <v>359</v>
      </c>
      <c r="C66" s="362" t="s">
        <v>342</v>
      </c>
      <c r="D66" s="363">
        <v>13</v>
      </c>
      <c r="E66" s="364">
        <v>356.01</v>
      </c>
      <c r="F66" s="364">
        <v>462.81</v>
      </c>
      <c r="G66" s="364">
        <v>6016.53</v>
      </c>
      <c r="H66" s="360">
        <f t="shared" si="15"/>
        <v>171.90085714285715</v>
      </c>
      <c r="I66" s="99">
        <v>4</v>
      </c>
      <c r="J66" s="99">
        <v>61.75</v>
      </c>
      <c r="K66" s="101">
        <v>0</v>
      </c>
      <c r="L66" s="100">
        <f t="shared" si="16"/>
        <v>247</v>
      </c>
      <c r="N66" s="99">
        <f t="shared" si="18"/>
        <v>65</v>
      </c>
    </row>
    <row r="67" spans="1:14" ht="24" customHeight="1" x14ac:dyDescent="0.15">
      <c r="A67" s="105" t="s">
        <v>175</v>
      </c>
      <c r="B67" s="361" t="s">
        <v>362</v>
      </c>
      <c r="C67" s="362" t="s">
        <v>19</v>
      </c>
      <c r="D67" s="363">
        <v>26</v>
      </c>
      <c r="E67" s="364">
        <v>238.98</v>
      </c>
      <c r="F67" s="364">
        <v>310.67</v>
      </c>
      <c r="G67" s="364">
        <v>8077.42</v>
      </c>
      <c r="H67" s="360">
        <f t="shared" si="15"/>
        <v>230.78342857142857</v>
      </c>
      <c r="I67" s="99">
        <v>12</v>
      </c>
      <c r="J67" s="99">
        <v>61.75</v>
      </c>
      <c r="K67" s="101">
        <v>0</v>
      </c>
      <c r="L67" s="100">
        <f t="shared" si="16"/>
        <v>741</v>
      </c>
      <c r="N67" s="99">
        <f t="shared" si="18"/>
        <v>65</v>
      </c>
    </row>
    <row r="68" spans="1:14" ht="24" customHeight="1" x14ac:dyDescent="0.15">
      <c r="A68" s="105" t="s">
        <v>173</v>
      </c>
      <c r="B68" s="361" t="s">
        <v>361</v>
      </c>
      <c r="C68" s="362" t="s">
        <v>19</v>
      </c>
      <c r="D68" s="363">
        <v>12</v>
      </c>
      <c r="E68" s="364">
        <v>56.72</v>
      </c>
      <c r="F68" s="364">
        <v>73.73</v>
      </c>
      <c r="G68" s="364">
        <v>884.76</v>
      </c>
      <c r="H68" s="360">
        <f t="shared" si="15"/>
        <v>25.278857142857142</v>
      </c>
      <c r="I68" s="99">
        <v>4</v>
      </c>
      <c r="J68" s="99">
        <v>61.75</v>
      </c>
      <c r="K68" s="101">
        <v>0</v>
      </c>
      <c r="L68" s="100">
        <f t="shared" si="16"/>
        <v>247</v>
      </c>
      <c r="N68" s="99">
        <f t="shared" si="18"/>
        <v>65</v>
      </c>
    </row>
    <row r="69" spans="1:14" x14ac:dyDescent="0.15">
      <c r="A69" s="105" t="s">
        <v>169</v>
      </c>
      <c r="B69" s="421" t="s">
        <v>168</v>
      </c>
      <c r="C69" s="421"/>
      <c r="D69" s="421"/>
      <c r="E69" s="104" t="e">
        <f>#REF!</f>
        <v>#REF!</v>
      </c>
      <c r="F69" s="104" t="e">
        <f>#REF!</f>
        <v>#REF!</v>
      </c>
      <c r="G69" s="103" t="e">
        <f>#REF!</f>
        <v>#REF!</v>
      </c>
      <c r="H69" s="102" t="e">
        <f t="shared" si="15"/>
        <v>#REF!</v>
      </c>
      <c r="I69" s="99">
        <v>2</v>
      </c>
      <c r="J69" s="99">
        <v>61.75</v>
      </c>
      <c r="K69" s="101">
        <v>0</v>
      </c>
      <c r="L69" s="100">
        <f t="shared" si="16"/>
        <v>123.5</v>
      </c>
      <c r="N69" s="99" t="e">
        <f>#REF!</f>
        <v>#REF!</v>
      </c>
    </row>
    <row r="70" spans="1:14" ht="13.9" customHeight="1" x14ac:dyDescent="0.15">
      <c r="A70" s="422" t="s">
        <v>167</v>
      </c>
      <c r="B70" s="422"/>
      <c r="C70" s="422"/>
      <c r="D70" s="423"/>
      <c r="E70" s="423"/>
      <c r="F70" s="423"/>
      <c r="G70" s="423"/>
      <c r="H70" s="424"/>
      <c r="I70" s="422"/>
      <c r="J70" s="422"/>
      <c r="K70" s="422"/>
      <c r="L70" s="98">
        <f>SUM(L60:L69)</f>
        <v>2037.75</v>
      </c>
      <c r="N70" s="92"/>
    </row>
    <row r="71" spans="1:14" ht="13.15" customHeight="1" x14ac:dyDescent="0.15">
      <c r="A71" s="422" t="s">
        <v>166</v>
      </c>
      <c r="B71" s="422"/>
      <c r="C71" s="422"/>
      <c r="D71" s="423"/>
      <c r="E71" s="423"/>
      <c r="F71" s="423"/>
      <c r="G71" s="423"/>
      <c r="H71" s="424"/>
      <c r="I71" s="422"/>
      <c r="J71" s="422"/>
      <c r="K71" s="422"/>
      <c r="L71" s="97">
        <f>L70+L56</f>
        <v>927530.77</v>
      </c>
      <c r="N71" s="92"/>
    </row>
    <row r="74" spans="1:14" x14ac:dyDescent="0.15">
      <c r="F74" s="94">
        <v>7599.42</v>
      </c>
    </row>
    <row r="75" spans="1:14" x14ac:dyDescent="0.15">
      <c r="G75" s="366" t="e">
        <f>G9+G16+G72</f>
        <v>#VALUE!</v>
      </c>
    </row>
    <row r="76" spans="1:14" x14ac:dyDescent="0.15">
      <c r="G76" s="94">
        <v>662684</v>
      </c>
    </row>
  </sheetData>
  <mergeCells count="82">
    <mergeCell ref="A1:L4"/>
    <mergeCell ref="B5:L5"/>
    <mergeCell ref="B6:L6"/>
    <mergeCell ref="A7:L7"/>
    <mergeCell ref="D8:L8"/>
    <mergeCell ref="A9:A10"/>
    <mergeCell ref="B9:D10"/>
    <mergeCell ref="E9:E10"/>
    <mergeCell ref="F9:F10"/>
    <mergeCell ref="G9:G10"/>
    <mergeCell ref="H9:H10"/>
    <mergeCell ref="I9:I10"/>
    <mergeCell ref="J9:K9"/>
    <mergeCell ref="L9:L10"/>
    <mergeCell ref="B11:L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2:K22"/>
    <mergeCell ref="A23:A24"/>
    <mergeCell ref="B23:D24"/>
    <mergeCell ref="E23:E24"/>
    <mergeCell ref="F23:F24"/>
    <mergeCell ref="G23:G24"/>
    <mergeCell ref="H23:H24"/>
    <mergeCell ref="I23:I24"/>
    <mergeCell ref="J23:K23"/>
    <mergeCell ref="L23:L24"/>
    <mergeCell ref="B25:L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A37:K37"/>
    <mergeCell ref="A38:K38"/>
    <mergeCell ref="A39:K39"/>
    <mergeCell ref="A40:K40"/>
    <mergeCell ref="A41:L41"/>
    <mergeCell ref="A43:A44"/>
    <mergeCell ref="B43:D44"/>
    <mergeCell ref="E43:E44"/>
    <mergeCell ref="F43:F44"/>
    <mergeCell ref="G43:G44"/>
    <mergeCell ref="H43:H44"/>
    <mergeCell ref="I43:I44"/>
    <mergeCell ref="J43:K43"/>
    <mergeCell ref="L43:L44"/>
    <mergeCell ref="B51:D51"/>
    <mergeCell ref="B52:D52"/>
    <mergeCell ref="B45:L45"/>
    <mergeCell ref="B46:D46"/>
    <mergeCell ref="B47:D47"/>
    <mergeCell ref="A56:K56"/>
    <mergeCell ref="A57:A58"/>
    <mergeCell ref="B57:D58"/>
    <mergeCell ref="E57:E58"/>
    <mergeCell ref="F57:F58"/>
    <mergeCell ref="G57:G58"/>
    <mergeCell ref="H57:H58"/>
    <mergeCell ref="I57:I58"/>
    <mergeCell ref="J57:K57"/>
    <mergeCell ref="B69:D69"/>
    <mergeCell ref="A70:K70"/>
    <mergeCell ref="A71:K71"/>
    <mergeCell ref="L57:L58"/>
    <mergeCell ref="B59:L59"/>
    <mergeCell ref="B60:D60"/>
    <mergeCell ref="B65:D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&amp;C&amp;"Technic,Negrito"&amp;8CONSTRUTORA CONCÓRDIA R A S - CNPJ: 23.918.807/0001-03
CONTATOS: (91) 99128-4782 / 98880-1460 / 98954-5095 - E-mail: concordia.rsa@outlook.com
END: AVENIDA INDEPENDÊNCIA, 308 – CENTRO – CEP: 68.685-000 - CONCÓRDIA DO PARÁ/PA</oddFooter>
  </headerFooter>
  <rowBreaks count="1" manualBreakCount="1"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outlinePr summaryBelow="0"/>
    <pageSetUpPr fitToPage="1"/>
  </sheetPr>
  <dimension ref="A1:AE190"/>
  <sheetViews>
    <sheetView showGridLines="0" view="pageBreakPreview" topLeftCell="B1" zoomScale="90" zoomScaleNormal="100" zoomScaleSheetLayoutView="90" workbookViewId="0">
      <selection activeCell="H179" sqref="H179"/>
    </sheetView>
  </sheetViews>
  <sheetFormatPr defaultRowHeight="14.25" x14ac:dyDescent="0.25"/>
  <cols>
    <col min="1" max="1" width="10.5703125" style="148" customWidth="1"/>
    <col min="2" max="2" width="10" style="140" customWidth="1"/>
    <col min="3" max="3" width="4.140625" style="140" customWidth="1"/>
    <col min="4" max="4" width="12" style="147" customWidth="1"/>
    <col min="5" max="5" width="23.7109375" style="140" customWidth="1"/>
    <col min="6" max="6" width="22.85546875" style="146" customWidth="1"/>
    <col min="7" max="7" width="19.28515625" style="145" customWidth="1"/>
    <col min="8" max="8" width="15.7109375" style="144" customWidth="1"/>
    <col min="9" max="13" width="15.7109375" style="143" customWidth="1"/>
    <col min="14" max="17" width="15.7109375" style="142" hidden="1" customWidth="1"/>
    <col min="18" max="18" width="14.42578125" style="142" bestFit="1" customWidth="1"/>
    <col min="19" max="19" width="14.42578125" style="141" bestFit="1" customWidth="1"/>
    <col min="20" max="31" width="9" style="140" bestFit="1" customWidth="1"/>
    <col min="32" max="16384" width="9.140625" style="140"/>
  </cols>
  <sheetData>
    <row r="1" spans="1:31" ht="19.899999999999999" customHeight="1" x14ac:dyDescent="0.25">
      <c r="A1" s="485"/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7"/>
      <c r="R1" s="140"/>
      <c r="S1" s="140"/>
    </row>
    <row r="2" spans="1:31" ht="19.899999999999999" customHeight="1" x14ac:dyDescent="0.25">
      <c r="A2" s="488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90"/>
      <c r="R2" s="140"/>
      <c r="S2" s="140"/>
    </row>
    <row r="3" spans="1:31" ht="44.45" customHeight="1" x14ac:dyDescent="0.25">
      <c r="A3" s="488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  <c r="R3" s="140"/>
      <c r="S3" s="140"/>
    </row>
    <row r="4" spans="1:31" ht="19.899999999999999" customHeight="1" thickBot="1" x14ac:dyDescent="0.3">
      <c r="A4" s="491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3"/>
      <c r="R4" s="140"/>
      <c r="S4" s="140"/>
    </row>
    <row r="5" spans="1:31" ht="30" customHeight="1" x14ac:dyDescent="0.25">
      <c r="A5" s="283" t="s">
        <v>163</v>
      </c>
      <c r="B5" s="494" t="str">
        <f>'ORÇAMENTO GERAL (2)'!B5:G5</f>
        <v>CONSTRUÇÃO DE 04 PONTES EM CONCRETO EM GARRAFÃO DO NORTE, SERVIÇOS REMANESCENTES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282"/>
      <c r="O5" s="282"/>
      <c r="P5" s="282"/>
      <c r="Q5" s="281"/>
      <c r="R5" s="140"/>
      <c r="S5" s="140"/>
    </row>
    <row r="6" spans="1:31" ht="36.75" customHeight="1" thickBot="1" x14ac:dyDescent="0.3">
      <c r="A6" s="280" t="s">
        <v>162</v>
      </c>
      <c r="B6" s="563" t="str">
        <f>'ORÇAMENTO GERAL (2)'!B6:G6</f>
        <v>RUAS CARLOS GOMES (10,00 x 8,60 x 3,00m), FERNANDO GUILHON (10,00 x 6,00 x 3,00m), LUIS EDUARDO MAGALHÃES (10,00 x 6,00 x 3,00m) E GETÚLIO VARGAS (20,00 x 6,00 x 4,00m) Município de Garrafão do Norte/Pará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279"/>
      <c r="N6" s="278"/>
      <c r="O6" s="278"/>
      <c r="P6" s="278"/>
      <c r="Q6" s="277"/>
      <c r="R6" s="140"/>
      <c r="S6" s="140"/>
    </row>
    <row r="7" spans="1:31" s="268" customFormat="1" ht="15" thickBot="1" x14ac:dyDescent="0.3">
      <c r="A7" s="473" t="s">
        <v>242</v>
      </c>
      <c r="B7" s="474"/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5"/>
      <c r="R7" s="276"/>
      <c r="S7" s="275"/>
      <c r="T7" s="274"/>
      <c r="U7" s="274"/>
      <c r="V7" s="274"/>
      <c r="W7" s="274"/>
      <c r="X7" s="274"/>
      <c r="Y7" s="273"/>
    </row>
    <row r="8" spans="1:31" s="268" customFormat="1" ht="15" thickBot="1" x14ac:dyDescent="0.3">
      <c r="A8" s="476"/>
      <c r="B8" s="477"/>
      <c r="C8" s="477"/>
      <c r="D8" s="477"/>
      <c r="E8" s="477"/>
      <c r="F8" s="477"/>
      <c r="G8" s="478" t="s">
        <v>1290</v>
      </c>
      <c r="H8" s="479"/>
      <c r="I8" s="479"/>
      <c r="J8" s="479"/>
      <c r="K8" s="479"/>
      <c r="L8" s="479"/>
      <c r="M8" s="479"/>
      <c r="N8" s="479"/>
      <c r="O8" s="479"/>
      <c r="P8" s="479"/>
      <c r="Q8" s="480"/>
      <c r="R8" s="272"/>
      <c r="S8" s="271"/>
      <c r="T8" s="270"/>
      <c r="U8" s="270"/>
      <c r="V8" s="270"/>
      <c r="W8" s="270"/>
      <c r="X8" s="270"/>
      <c r="Y8" s="269"/>
    </row>
    <row r="9" spans="1:31" s="257" customFormat="1" x14ac:dyDescent="0.25">
      <c r="A9" s="267" t="s">
        <v>160</v>
      </c>
      <c r="B9" s="481" t="s">
        <v>159</v>
      </c>
      <c r="C9" s="482"/>
      <c r="D9" s="482"/>
      <c r="E9" s="483"/>
      <c r="F9" s="266" t="s">
        <v>155</v>
      </c>
      <c r="G9" s="265" t="s">
        <v>1291</v>
      </c>
      <c r="H9" s="264">
        <v>15</v>
      </c>
      <c r="I9" s="264">
        <v>30</v>
      </c>
      <c r="J9" s="264">
        <v>45</v>
      </c>
      <c r="K9" s="264">
        <v>60</v>
      </c>
      <c r="L9" s="264">
        <v>75</v>
      </c>
      <c r="M9" s="264">
        <v>90</v>
      </c>
      <c r="N9" s="264">
        <v>7</v>
      </c>
      <c r="O9" s="264">
        <v>8</v>
      </c>
      <c r="P9" s="264">
        <v>9</v>
      </c>
      <c r="Q9" s="263">
        <v>10</v>
      </c>
      <c r="R9" s="262" t="e">
        <f t="shared" ref="R9:AE9" si="0">R173</f>
        <v>#REF!</v>
      </c>
      <c r="S9" s="261" t="e">
        <f t="shared" si="0"/>
        <v>#REF!</v>
      </c>
      <c r="T9" s="260" t="e">
        <f t="shared" si="0"/>
        <v>#REF!</v>
      </c>
      <c r="U9" s="260" t="e">
        <f t="shared" si="0"/>
        <v>#REF!</v>
      </c>
      <c r="V9" s="260" t="e">
        <f t="shared" si="0"/>
        <v>#REF!</v>
      </c>
      <c r="W9" s="260" t="e">
        <f t="shared" si="0"/>
        <v>#REF!</v>
      </c>
      <c r="X9" s="260" t="e">
        <f t="shared" si="0"/>
        <v>#REF!</v>
      </c>
      <c r="Y9" s="259" t="e">
        <f t="shared" si="0"/>
        <v>#REF!</v>
      </c>
      <c r="Z9" s="258" t="e">
        <f t="shared" si="0"/>
        <v>#REF!</v>
      </c>
      <c r="AA9" s="258" t="e">
        <f t="shared" si="0"/>
        <v>#REF!</v>
      </c>
      <c r="AB9" s="258" t="e">
        <f t="shared" si="0"/>
        <v>#REF!</v>
      </c>
      <c r="AC9" s="258" t="e">
        <f t="shared" si="0"/>
        <v>#REF!</v>
      </c>
      <c r="AD9" s="258" t="e">
        <f t="shared" si="0"/>
        <v>#REF!</v>
      </c>
      <c r="AE9" s="258" t="e">
        <f t="shared" si="0"/>
        <v>#REF!</v>
      </c>
    </row>
    <row r="10" spans="1:31" ht="12" customHeight="1" x14ac:dyDescent="0.25">
      <c r="A10" s="454" t="s">
        <v>241</v>
      </c>
      <c r="B10" s="472" t="str">
        <f>'ORÇAMENTO GERAL (2)'!B9:F9</f>
        <v>SERVIÇOS GERAIS</v>
      </c>
      <c r="C10" s="458"/>
      <c r="D10" s="458"/>
      <c r="E10" s="459"/>
      <c r="F10" s="484">
        <f>'ORÇAMENTO GERAL (2)'!G9</f>
        <v>19090.7068</v>
      </c>
      <c r="G10" s="195">
        <f>F10/$F$173</f>
        <v>1.1062480718588223E-2</v>
      </c>
      <c r="H10" s="194">
        <v>1</v>
      </c>
      <c r="I10" s="194"/>
      <c r="J10" s="194"/>
      <c r="K10" s="194"/>
      <c r="L10" s="194"/>
      <c r="M10" s="194"/>
      <c r="N10" s="194"/>
      <c r="O10" s="194"/>
      <c r="P10" s="194"/>
      <c r="Q10" s="192"/>
      <c r="R10" s="193">
        <f>H10+I10+J10+K10+L10+M10+N10+O10+P10+Q10</f>
        <v>1</v>
      </c>
      <c r="S10" s="192" t="e">
        <f t="shared" ref="S10:AE10" si="1">S12/$F$10</f>
        <v>#REF!</v>
      </c>
      <c r="T10" s="191" t="e">
        <f t="shared" si="1"/>
        <v>#REF!</v>
      </c>
      <c r="U10" s="190" t="e">
        <f t="shared" si="1"/>
        <v>#REF!</v>
      </c>
      <c r="V10" s="190" t="e">
        <f t="shared" si="1"/>
        <v>#REF!</v>
      </c>
      <c r="W10" s="190" t="e">
        <f t="shared" si="1"/>
        <v>#REF!</v>
      </c>
      <c r="X10" s="190" t="e">
        <f t="shared" si="1"/>
        <v>#REF!</v>
      </c>
      <c r="Y10" s="190" t="e">
        <f t="shared" si="1"/>
        <v>#REF!</v>
      </c>
      <c r="Z10" s="189" t="e">
        <f t="shared" si="1"/>
        <v>#REF!</v>
      </c>
      <c r="AA10" s="189" t="e">
        <f t="shared" si="1"/>
        <v>#REF!</v>
      </c>
      <c r="AB10" s="189" t="e">
        <f t="shared" si="1"/>
        <v>#REF!</v>
      </c>
      <c r="AC10" s="189" t="e">
        <f t="shared" si="1"/>
        <v>#REF!</v>
      </c>
      <c r="AD10" s="189" t="e">
        <f t="shared" si="1"/>
        <v>#REF!</v>
      </c>
      <c r="AE10" s="189" t="e">
        <f t="shared" si="1"/>
        <v>#REF!</v>
      </c>
    </row>
    <row r="11" spans="1:31" ht="6" customHeight="1" x14ac:dyDescent="0.25">
      <c r="A11" s="455"/>
      <c r="B11" s="460"/>
      <c r="C11" s="461"/>
      <c r="D11" s="461"/>
      <c r="E11" s="462"/>
      <c r="F11" s="484"/>
      <c r="G11" s="188"/>
      <c r="H11" s="206"/>
      <c r="I11" s="187"/>
      <c r="J11" s="187"/>
      <c r="K11" s="187"/>
      <c r="L11" s="187"/>
      <c r="M11" s="187"/>
      <c r="N11" s="187"/>
      <c r="O11" s="187"/>
      <c r="P11" s="187"/>
      <c r="Q11" s="209"/>
      <c r="R11" s="173"/>
      <c r="S11" s="256"/>
      <c r="T11" s="173"/>
      <c r="U11" s="172"/>
      <c r="V11" s="172"/>
      <c r="W11" s="172"/>
      <c r="X11" s="172"/>
      <c r="Y11" s="172"/>
      <c r="Z11" s="255"/>
      <c r="AA11" s="255"/>
      <c r="AB11" s="255"/>
      <c r="AC11" s="255"/>
      <c r="AD11" s="255"/>
      <c r="AE11" s="255"/>
    </row>
    <row r="12" spans="1:31" ht="12" customHeight="1" x14ac:dyDescent="0.25">
      <c r="A12" s="456"/>
      <c r="B12" s="463"/>
      <c r="C12" s="464"/>
      <c r="D12" s="464"/>
      <c r="E12" s="465"/>
      <c r="F12" s="484"/>
      <c r="G12" s="188"/>
      <c r="H12" s="205">
        <f t="shared" ref="H12:Q12" si="2">H10*$F$10</f>
        <v>19090.7068</v>
      </c>
      <c r="I12" s="205">
        <f t="shared" si="2"/>
        <v>0</v>
      </c>
      <c r="J12" s="205">
        <f t="shared" si="2"/>
        <v>0</v>
      </c>
      <c r="K12" s="205">
        <f t="shared" si="2"/>
        <v>0</v>
      </c>
      <c r="L12" s="205">
        <f t="shared" si="2"/>
        <v>0</v>
      </c>
      <c r="M12" s="205">
        <f t="shared" si="2"/>
        <v>0</v>
      </c>
      <c r="N12" s="205">
        <f t="shared" si="2"/>
        <v>0</v>
      </c>
      <c r="O12" s="205">
        <f t="shared" si="2"/>
        <v>0</v>
      </c>
      <c r="P12" s="205">
        <f t="shared" si="2"/>
        <v>0</v>
      </c>
      <c r="Q12" s="180">
        <f t="shared" si="2"/>
        <v>0</v>
      </c>
      <c r="R12" s="253" t="e">
        <f t="shared" ref="R12:AE12" si="3">($F$13*R13)+($F$14*R14)+($F$15*R15)+($F$16*R16)+($F$17*R17)</f>
        <v>#REF!</v>
      </c>
      <c r="S12" s="252" t="e">
        <f t="shared" si="3"/>
        <v>#REF!</v>
      </c>
      <c r="T12" s="179" t="e">
        <f t="shared" si="3"/>
        <v>#REF!</v>
      </c>
      <c r="U12" s="178" t="e">
        <f t="shared" si="3"/>
        <v>#REF!</v>
      </c>
      <c r="V12" s="178" t="e">
        <f t="shared" si="3"/>
        <v>#REF!</v>
      </c>
      <c r="W12" s="178" t="e">
        <f t="shared" si="3"/>
        <v>#REF!</v>
      </c>
      <c r="X12" s="178" t="e">
        <f t="shared" si="3"/>
        <v>#REF!</v>
      </c>
      <c r="Y12" s="178" t="e">
        <f t="shared" si="3"/>
        <v>#REF!</v>
      </c>
      <c r="Z12" s="177" t="e">
        <f t="shared" si="3"/>
        <v>#REF!</v>
      </c>
      <c r="AA12" s="177" t="e">
        <f t="shared" si="3"/>
        <v>#REF!</v>
      </c>
      <c r="AB12" s="177" t="e">
        <f t="shared" si="3"/>
        <v>#REF!</v>
      </c>
      <c r="AC12" s="177" t="e">
        <f t="shared" si="3"/>
        <v>#REF!</v>
      </c>
      <c r="AD12" s="177" t="e">
        <f t="shared" si="3"/>
        <v>#REF!</v>
      </c>
      <c r="AE12" s="177" t="e">
        <f t="shared" si="3"/>
        <v>#REF!</v>
      </c>
    </row>
    <row r="13" spans="1:31" ht="13.9" hidden="1" customHeight="1" x14ac:dyDescent="0.2">
      <c r="A13" s="204" t="s">
        <v>152</v>
      </c>
      <c r="B13" s="203" t="s">
        <v>149</v>
      </c>
      <c r="C13" s="202" t="s">
        <v>58</v>
      </c>
      <c r="D13" s="201">
        <f>'ORÇAMENTO GERAL (2)'!D11</f>
        <v>8</v>
      </c>
      <c r="E13" s="201">
        <f>'ORÇAMENTO GERAL (2)'!F11</f>
        <v>2386.33835</v>
      </c>
      <c r="F13" s="201">
        <f>'ORÇAMENTO GERAL (2)'!G11</f>
        <v>19090.7068</v>
      </c>
      <c r="G13" s="188"/>
      <c r="H13" s="250">
        <v>1</v>
      </c>
      <c r="I13" s="250">
        <v>1</v>
      </c>
      <c r="J13" s="250">
        <v>1</v>
      </c>
      <c r="K13" s="250">
        <v>1</v>
      </c>
      <c r="L13" s="250">
        <v>1</v>
      </c>
      <c r="M13" s="250">
        <v>1</v>
      </c>
      <c r="N13" s="250">
        <v>1</v>
      </c>
      <c r="O13" s="250">
        <v>1</v>
      </c>
      <c r="P13" s="250">
        <v>1</v>
      </c>
      <c r="Q13" s="249">
        <v>1</v>
      </c>
      <c r="R13" s="198"/>
      <c r="S13" s="199"/>
      <c r="T13" s="197"/>
      <c r="U13" s="197"/>
      <c r="V13" s="197"/>
      <c r="W13" s="197"/>
      <c r="X13" s="197"/>
      <c r="Y13" s="197"/>
      <c r="Z13" s="196"/>
      <c r="AA13" s="196"/>
      <c r="AB13" s="196"/>
      <c r="AC13" s="196"/>
      <c r="AD13" s="196"/>
      <c r="AE13" s="196"/>
    </row>
    <row r="14" spans="1:31" ht="13.9" hidden="1" customHeight="1" x14ac:dyDescent="0.2">
      <c r="A14" s="204" t="s">
        <v>150</v>
      </c>
      <c r="B14" s="203" t="s">
        <v>145</v>
      </c>
      <c r="C14" s="202" t="s">
        <v>143</v>
      </c>
      <c r="D14" s="201" t="e">
        <f>'ORÇAMENTO GERAL (2)'!#REF!</f>
        <v>#REF!</v>
      </c>
      <c r="E14" s="201" t="e">
        <f>'ORÇAMENTO GERAL (2)'!#REF!</f>
        <v>#REF!</v>
      </c>
      <c r="F14" s="201" t="e">
        <f>'ORÇAMENTO GERAL (2)'!#REF!</f>
        <v>#REF!</v>
      </c>
      <c r="G14" s="188"/>
      <c r="H14" s="250">
        <v>1</v>
      </c>
      <c r="I14" s="250">
        <v>1</v>
      </c>
      <c r="J14" s="250">
        <v>1</v>
      </c>
      <c r="K14" s="250">
        <v>1</v>
      </c>
      <c r="L14" s="250">
        <v>1</v>
      </c>
      <c r="M14" s="250">
        <v>1</v>
      </c>
      <c r="N14" s="250">
        <v>1</v>
      </c>
      <c r="O14" s="250">
        <v>1</v>
      </c>
      <c r="P14" s="250">
        <v>1</v>
      </c>
      <c r="Q14" s="249">
        <v>1</v>
      </c>
      <c r="R14" s="198"/>
      <c r="S14" s="199"/>
      <c r="T14" s="197"/>
      <c r="U14" s="197"/>
      <c r="V14" s="197"/>
      <c r="W14" s="197"/>
      <c r="X14" s="197"/>
      <c r="Y14" s="197"/>
      <c r="Z14" s="196"/>
      <c r="AA14" s="196"/>
      <c r="AB14" s="196"/>
      <c r="AC14" s="196"/>
      <c r="AD14" s="196"/>
      <c r="AE14" s="196"/>
    </row>
    <row r="15" spans="1:31" ht="26.45" hidden="1" customHeight="1" x14ac:dyDescent="0.2">
      <c r="A15" s="204" t="s">
        <v>148</v>
      </c>
      <c r="B15" s="203" t="s">
        <v>62</v>
      </c>
      <c r="C15" s="202" t="s">
        <v>14</v>
      </c>
      <c r="D15" s="201" t="e">
        <f>'ORÇAMENTO GERAL (2)'!#REF!</f>
        <v>#REF!</v>
      </c>
      <c r="E15" s="201" t="e">
        <f>'ORÇAMENTO GERAL (2)'!#REF!</f>
        <v>#REF!</v>
      </c>
      <c r="F15" s="201" t="e">
        <f>'ORÇAMENTO GERAL (2)'!#REF!</f>
        <v>#REF!</v>
      </c>
      <c r="G15" s="188"/>
      <c r="H15" s="250">
        <v>1</v>
      </c>
      <c r="I15" s="250">
        <v>1</v>
      </c>
      <c r="J15" s="250">
        <v>1</v>
      </c>
      <c r="K15" s="250">
        <v>1</v>
      </c>
      <c r="L15" s="250">
        <v>1</v>
      </c>
      <c r="M15" s="250">
        <v>1</v>
      </c>
      <c r="N15" s="250">
        <v>1</v>
      </c>
      <c r="O15" s="250">
        <v>1</v>
      </c>
      <c r="P15" s="250">
        <v>1</v>
      </c>
      <c r="Q15" s="249">
        <v>1</v>
      </c>
      <c r="R15" s="198"/>
      <c r="S15" s="199"/>
      <c r="T15" s="197"/>
      <c r="U15" s="197"/>
      <c r="V15" s="197"/>
      <c r="W15" s="197"/>
      <c r="X15" s="197"/>
      <c r="Y15" s="197"/>
      <c r="Z15" s="196"/>
      <c r="AA15" s="196"/>
      <c r="AB15" s="196"/>
      <c r="AC15" s="196"/>
      <c r="AD15" s="196"/>
      <c r="AE15" s="196"/>
    </row>
    <row r="16" spans="1:31" ht="13.9" hidden="1" customHeight="1" x14ac:dyDescent="0.2">
      <c r="A16" s="204" t="s">
        <v>147</v>
      </c>
      <c r="B16" s="203" t="s">
        <v>146</v>
      </c>
      <c r="C16" s="202" t="s">
        <v>2</v>
      </c>
      <c r="D16" s="201" t="e">
        <f>'ORÇAMENTO GERAL (2)'!#REF!</f>
        <v>#REF!</v>
      </c>
      <c r="E16" s="201" t="e">
        <f>'ORÇAMENTO GERAL (2)'!#REF!</f>
        <v>#REF!</v>
      </c>
      <c r="F16" s="201" t="e">
        <f>'ORÇAMENTO GERAL (2)'!#REF!</f>
        <v>#REF!</v>
      </c>
      <c r="G16" s="188"/>
      <c r="H16" s="250">
        <v>1</v>
      </c>
      <c r="I16" s="250">
        <v>1</v>
      </c>
      <c r="J16" s="250">
        <v>1</v>
      </c>
      <c r="K16" s="250">
        <v>1</v>
      </c>
      <c r="L16" s="250">
        <v>1</v>
      </c>
      <c r="M16" s="250">
        <v>1</v>
      </c>
      <c r="N16" s="250">
        <v>1</v>
      </c>
      <c r="O16" s="250">
        <v>1</v>
      </c>
      <c r="P16" s="250">
        <v>1</v>
      </c>
      <c r="Q16" s="249">
        <v>1</v>
      </c>
      <c r="R16" s="198"/>
      <c r="S16" s="199"/>
      <c r="T16" s="197"/>
      <c r="U16" s="197"/>
      <c r="V16" s="197"/>
      <c r="W16" s="197"/>
      <c r="X16" s="197"/>
      <c r="Y16" s="197"/>
      <c r="Z16" s="196"/>
      <c r="AA16" s="196"/>
      <c r="AB16" s="196"/>
      <c r="AC16" s="196"/>
      <c r="AD16" s="196"/>
      <c r="AE16" s="196"/>
    </row>
    <row r="17" spans="1:31" ht="13.9" hidden="1" customHeight="1" x14ac:dyDescent="0.2">
      <c r="A17" s="228" t="s">
        <v>144</v>
      </c>
      <c r="B17" s="227" t="s">
        <v>57</v>
      </c>
      <c r="C17" s="226" t="s">
        <v>40</v>
      </c>
      <c r="D17" s="201" t="e">
        <f>'ORÇAMENTO GERAL (2)'!#REF!</f>
        <v>#REF!</v>
      </c>
      <c r="E17" s="201" t="e">
        <f>'ORÇAMENTO GERAL (2)'!#REF!</f>
        <v>#REF!</v>
      </c>
      <c r="F17" s="201" t="e">
        <f>'ORÇAMENTO GERAL (2)'!#REF!</f>
        <v>#REF!</v>
      </c>
      <c r="G17" s="182"/>
      <c r="H17" s="250">
        <v>1</v>
      </c>
      <c r="I17" s="250">
        <v>1</v>
      </c>
      <c r="J17" s="250">
        <v>1</v>
      </c>
      <c r="K17" s="250">
        <v>1</v>
      </c>
      <c r="L17" s="250">
        <v>1</v>
      </c>
      <c r="M17" s="250">
        <v>1</v>
      </c>
      <c r="N17" s="250">
        <v>1</v>
      </c>
      <c r="O17" s="250">
        <v>1</v>
      </c>
      <c r="P17" s="250">
        <v>1</v>
      </c>
      <c r="Q17" s="249">
        <v>1</v>
      </c>
      <c r="R17" s="198"/>
      <c r="S17" s="199"/>
      <c r="T17" s="197"/>
      <c r="U17" s="197"/>
      <c r="V17" s="197"/>
      <c r="W17" s="197"/>
      <c r="X17" s="197"/>
      <c r="Y17" s="197"/>
      <c r="Z17" s="196"/>
      <c r="AA17" s="196"/>
      <c r="AB17" s="196"/>
      <c r="AC17" s="196"/>
      <c r="AD17" s="196"/>
      <c r="AE17" s="196"/>
    </row>
    <row r="18" spans="1:31" ht="13.9" hidden="1" customHeight="1" x14ac:dyDescent="0.2">
      <c r="A18" s="254" t="s">
        <v>240</v>
      </c>
      <c r="B18" s="227" t="s">
        <v>239</v>
      </c>
      <c r="C18" s="226"/>
      <c r="D18" s="201"/>
      <c r="E18" s="201"/>
      <c r="F18" s="201"/>
      <c r="G18" s="182"/>
      <c r="H18" s="250">
        <v>1</v>
      </c>
      <c r="I18" s="250">
        <v>1</v>
      </c>
      <c r="J18" s="250">
        <v>1</v>
      </c>
      <c r="K18" s="250">
        <v>1</v>
      </c>
      <c r="L18" s="250">
        <v>1</v>
      </c>
      <c r="M18" s="250">
        <v>1</v>
      </c>
      <c r="N18" s="250">
        <v>1</v>
      </c>
      <c r="O18" s="250">
        <v>1</v>
      </c>
      <c r="P18" s="250">
        <v>1</v>
      </c>
      <c r="Q18" s="249">
        <v>1</v>
      </c>
      <c r="R18" s="198"/>
      <c r="S18" s="199"/>
      <c r="T18" s="197"/>
      <c r="U18" s="197"/>
      <c r="V18" s="197"/>
      <c r="W18" s="197"/>
      <c r="X18" s="197"/>
      <c r="Y18" s="197"/>
      <c r="Z18" s="196"/>
      <c r="AA18" s="196"/>
      <c r="AB18" s="196"/>
      <c r="AC18" s="196"/>
      <c r="AD18" s="196"/>
      <c r="AE18" s="196"/>
    </row>
    <row r="19" spans="1:31" ht="11.25" customHeight="1" x14ac:dyDescent="0.25">
      <c r="A19" s="454" t="s">
        <v>238</v>
      </c>
      <c r="B19" s="472" t="str">
        <f>'ORÇAMENTO GERAL (2)'!B12:F12</f>
        <v>CARLOS GOMES (10,00 x 8,60 x 3,00m)</v>
      </c>
      <c r="C19" s="458"/>
      <c r="D19" s="458"/>
      <c r="E19" s="459"/>
      <c r="F19" s="591"/>
      <c r="G19" s="592"/>
      <c r="H19" s="592"/>
      <c r="I19" s="592"/>
      <c r="J19" s="592"/>
      <c r="K19" s="592"/>
      <c r="L19" s="592"/>
      <c r="M19" s="593"/>
      <c r="N19" s="194"/>
      <c r="O19" s="194"/>
      <c r="P19" s="194"/>
      <c r="Q19" s="192"/>
      <c r="R19" s="193">
        <f>F19+I19+J19+K19+L19+M19+N19+O19+P19+Q19</f>
        <v>0</v>
      </c>
      <c r="S19" s="192" t="e">
        <f>S21/#REF!</f>
        <v>#REF!</v>
      </c>
      <c r="T19" s="191" t="e">
        <f>T21/#REF!</f>
        <v>#REF!</v>
      </c>
      <c r="U19" s="190" t="e">
        <f>U21/#REF!</f>
        <v>#REF!</v>
      </c>
      <c r="V19" s="190" t="e">
        <f>V21/#REF!</f>
        <v>#REF!</v>
      </c>
      <c r="W19" s="190" t="e">
        <f>W21/#REF!</f>
        <v>#REF!</v>
      </c>
      <c r="X19" s="190" t="e">
        <f>X21/#REF!</f>
        <v>#REF!</v>
      </c>
      <c r="Y19" s="190" t="e">
        <f>Y21/#REF!</f>
        <v>#REF!</v>
      </c>
      <c r="Z19" s="189" t="e">
        <f>Z21/#REF!</f>
        <v>#REF!</v>
      </c>
      <c r="AA19" s="189" t="e">
        <f>AA21/#REF!</f>
        <v>#REF!</v>
      </c>
      <c r="AB19" s="189" t="e">
        <f>AB21/#REF!</f>
        <v>#REF!</v>
      </c>
      <c r="AC19" s="189" t="e">
        <f>AC21/#REF!</f>
        <v>#REF!</v>
      </c>
      <c r="AD19" s="189" t="e">
        <f>AD21/#REF!</f>
        <v>#REF!</v>
      </c>
      <c r="AE19" s="189" t="e">
        <f>AE21/#REF!</f>
        <v>#REF!</v>
      </c>
    </row>
    <row r="20" spans="1:31" ht="6" customHeight="1" x14ac:dyDescent="0.25">
      <c r="A20" s="455"/>
      <c r="B20" s="460"/>
      <c r="C20" s="461"/>
      <c r="D20" s="461"/>
      <c r="E20" s="462"/>
      <c r="F20" s="594"/>
      <c r="G20" s="595"/>
      <c r="H20" s="595"/>
      <c r="I20" s="595"/>
      <c r="J20" s="595"/>
      <c r="K20" s="595"/>
      <c r="L20" s="595"/>
      <c r="M20" s="596"/>
      <c r="N20" s="187"/>
      <c r="O20" s="187"/>
      <c r="P20" s="187"/>
      <c r="Q20" s="209"/>
      <c r="R20" s="185"/>
      <c r="S20" s="186"/>
      <c r="T20" s="185"/>
      <c r="U20" s="184"/>
      <c r="V20" s="184"/>
      <c r="W20" s="184"/>
      <c r="X20" s="184"/>
      <c r="Y20" s="184"/>
      <c r="Z20" s="183"/>
      <c r="AA20" s="183"/>
      <c r="AB20" s="183"/>
      <c r="AC20" s="183"/>
      <c r="AD20" s="183"/>
      <c r="AE20" s="183"/>
    </row>
    <row r="21" spans="1:31" ht="9" customHeight="1" x14ac:dyDescent="0.25">
      <c r="A21" s="456"/>
      <c r="B21" s="463"/>
      <c r="C21" s="464"/>
      <c r="D21" s="464"/>
      <c r="E21" s="465"/>
      <c r="F21" s="597"/>
      <c r="G21" s="598"/>
      <c r="H21" s="598"/>
      <c r="I21" s="598"/>
      <c r="J21" s="598"/>
      <c r="K21" s="598"/>
      <c r="L21" s="598"/>
      <c r="M21" s="599"/>
      <c r="N21" s="205" t="e">
        <f>N19*#REF!</f>
        <v>#REF!</v>
      </c>
      <c r="O21" s="205" t="e">
        <f>O19*#REF!</f>
        <v>#REF!</v>
      </c>
      <c r="P21" s="205" t="e">
        <f>P19*#REF!</f>
        <v>#REF!</v>
      </c>
      <c r="Q21" s="180" t="e">
        <f>Q19*#REF!</f>
        <v>#REF!</v>
      </c>
      <c r="R21" s="253">
        <f t="shared" ref="R21:AE21" si="4">($F$22*R22)+($F$23*R23)+($F$24*R24)+($F$25*R25)+($F$26*R26)+($F$27*R27)+($F$28*R28)+($F$29*R29)+($F$30*R30)+($F$31*R31)</f>
        <v>0</v>
      </c>
      <c r="S21" s="252">
        <f t="shared" si="4"/>
        <v>0</v>
      </c>
      <c r="T21" s="179">
        <f t="shared" si="4"/>
        <v>0</v>
      </c>
      <c r="U21" s="178">
        <f t="shared" si="4"/>
        <v>0</v>
      </c>
      <c r="V21" s="178">
        <f t="shared" si="4"/>
        <v>0</v>
      </c>
      <c r="W21" s="178">
        <f t="shared" si="4"/>
        <v>0</v>
      </c>
      <c r="X21" s="178">
        <f t="shared" si="4"/>
        <v>0</v>
      </c>
      <c r="Y21" s="178">
        <f t="shared" si="4"/>
        <v>0</v>
      </c>
      <c r="Z21" s="177">
        <f t="shared" si="4"/>
        <v>0</v>
      </c>
      <c r="AA21" s="177">
        <f t="shared" si="4"/>
        <v>0</v>
      </c>
      <c r="AB21" s="177">
        <f t="shared" si="4"/>
        <v>0</v>
      </c>
      <c r="AC21" s="177">
        <f t="shared" si="4"/>
        <v>0</v>
      </c>
      <c r="AD21" s="177">
        <f t="shared" si="4"/>
        <v>0</v>
      </c>
      <c r="AE21" s="177">
        <f t="shared" si="4"/>
        <v>0</v>
      </c>
    </row>
    <row r="22" spans="1:31" ht="13.9" hidden="1" customHeight="1" x14ac:dyDescent="0.2">
      <c r="A22" s="204" t="s">
        <v>141</v>
      </c>
      <c r="B22" s="203"/>
      <c r="C22" s="202"/>
      <c r="D22" s="201"/>
      <c r="E22" s="201"/>
      <c r="F22" s="201">
        <f>'ORÇAMENTO GERAL (2)'!G15</f>
        <v>8175.5568000000003</v>
      </c>
      <c r="G22" s="251"/>
      <c r="H22" s="250">
        <v>1</v>
      </c>
      <c r="I22" s="250">
        <v>1</v>
      </c>
      <c r="J22" s="250">
        <v>1</v>
      </c>
      <c r="K22" s="250">
        <v>1</v>
      </c>
      <c r="L22" s="250">
        <v>1</v>
      </c>
      <c r="M22" s="250">
        <v>1</v>
      </c>
      <c r="N22" s="250">
        <v>1</v>
      </c>
      <c r="O22" s="250">
        <v>1</v>
      </c>
      <c r="P22" s="250">
        <v>1</v>
      </c>
      <c r="Q22" s="249">
        <v>1</v>
      </c>
      <c r="R22" s="198"/>
      <c r="S22" s="199"/>
      <c r="T22" s="197"/>
      <c r="U22" s="197"/>
      <c r="V22" s="197"/>
      <c r="W22" s="197"/>
      <c r="X22" s="197"/>
      <c r="Y22" s="197"/>
      <c r="Z22" s="196"/>
      <c r="AA22" s="196"/>
      <c r="AB22" s="196"/>
      <c r="AC22" s="196"/>
      <c r="AD22" s="196"/>
      <c r="AE22" s="196"/>
    </row>
    <row r="23" spans="1:31" ht="13.9" hidden="1" customHeight="1" x14ac:dyDescent="0.2">
      <c r="A23" s="204" t="s">
        <v>140</v>
      </c>
      <c r="B23" s="203"/>
      <c r="C23" s="202"/>
      <c r="D23" s="201"/>
      <c r="E23" s="201"/>
      <c r="F23" s="201">
        <f>'ORÇAMENTO GERAL (2)'!G16</f>
        <v>7510.1871062999999</v>
      </c>
      <c r="G23" s="229"/>
      <c r="H23" s="250">
        <v>1</v>
      </c>
      <c r="I23" s="250">
        <v>1</v>
      </c>
      <c r="J23" s="250">
        <v>1</v>
      </c>
      <c r="K23" s="250">
        <v>1</v>
      </c>
      <c r="L23" s="250">
        <v>1</v>
      </c>
      <c r="M23" s="250">
        <v>1</v>
      </c>
      <c r="N23" s="250">
        <v>1</v>
      </c>
      <c r="O23" s="250">
        <v>1</v>
      </c>
      <c r="P23" s="250">
        <v>1</v>
      </c>
      <c r="Q23" s="249">
        <v>1</v>
      </c>
      <c r="R23" s="198"/>
      <c r="S23" s="199"/>
      <c r="T23" s="197"/>
      <c r="U23" s="197"/>
      <c r="V23" s="197"/>
      <c r="W23" s="197"/>
      <c r="X23" s="197"/>
      <c r="Y23" s="197"/>
      <c r="Z23" s="196"/>
      <c r="AA23" s="196"/>
      <c r="AB23" s="196"/>
      <c r="AC23" s="196"/>
      <c r="AD23" s="196"/>
      <c r="AE23" s="196"/>
    </row>
    <row r="24" spans="1:31" ht="13.9" hidden="1" customHeight="1" x14ac:dyDescent="0.2">
      <c r="A24" s="204" t="s">
        <v>139</v>
      </c>
      <c r="B24" s="203"/>
      <c r="C24" s="202"/>
      <c r="D24" s="201"/>
      <c r="E24" s="201"/>
      <c r="F24" s="201">
        <f>'ORÇAMENTO GERAL (2)'!G17</f>
        <v>17373.718123799998</v>
      </c>
      <c r="G24" s="229"/>
      <c r="H24" s="250">
        <v>1</v>
      </c>
      <c r="I24" s="250">
        <v>1</v>
      </c>
      <c r="J24" s="250">
        <v>1</v>
      </c>
      <c r="K24" s="250">
        <v>1</v>
      </c>
      <c r="L24" s="250">
        <v>1</v>
      </c>
      <c r="M24" s="250">
        <v>1</v>
      </c>
      <c r="N24" s="250">
        <v>1</v>
      </c>
      <c r="O24" s="250">
        <v>1</v>
      </c>
      <c r="P24" s="250">
        <v>1</v>
      </c>
      <c r="Q24" s="249">
        <v>1</v>
      </c>
      <c r="R24" s="198"/>
      <c r="S24" s="199"/>
      <c r="T24" s="197"/>
      <c r="U24" s="197"/>
      <c r="V24" s="197"/>
      <c r="W24" s="197"/>
      <c r="X24" s="197"/>
      <c r="Y24" s="197"/>
      <c r="Z24" s="196"/>
      <c r="AA24" s="196"/>
      <c r="AB24" s="196"/>
      <c r="AC24" s="196"/>
      <c r="AD24" s="196"/>
      <c r="AE24" s="196"/>
    </row>
    <row r="25" spans="1:31" ht="26.45" hidden="1" customHeight="1" x14ac:dyDescent="0.2">
      <c r="A25" s="204" t="s">
        <v>138</v>
      </c>
      <c r="B25" s="203"/>
      <c r="C25" s="202"/>
      <c r="D25" s="201"/>
      <c r="E25" s="201"/>
      <c r="F25" s="201">
        <f>'ORÇAMENTO GERAL (2)'!G18</f>
        <v>31691.034768999998</v>
      </c>
      <c r="G25" s="229"/>
      <c r="H25" s="250">
        <v>1</v>
      </c>
      <c r="I25" s="250">
        <v>1</v>
      </c>
      <c r="J25" s="250">
        <v>1</v>
      </c>
      <c r="K25" s="250">
        <v>1</v>
      </c>
      <c r="L25" s="250">
        <v>1</v>
      </c>
      <c r="M25" s="250">
        <v>1</v>
      </c>
      <c r="N25" s="250">
        <v>1</v>
      </c>
      <c r="O25" s="250">
        <v>1</v>
      </c>
      <c r="P25" s="250">
        <v>1</v>
      </c>
      <c r="Q25" s="249">
        <v>1</v>
      </c>
      <c r="R25" s="198"/>
      <c r="S25" s="199"/>
      <c r="T25" s="197"/>
      <c r="U25" s="197"/>
      <c r="V25" s="197"/>
      <c r="W25" s="197"/>
      <c r="X25" s="197"/>
      <c r="Y25" s="197"/>
      <c r="Z25" s="196"/>
      <c r="AA25" s="196"/>
      <c r="AB25" s="196"/>
      <c r="AC25" s="196"/>
      <c r="AD25" s="196"/>
      <c r="AE25" s="196"/>
    </row>
    <row r="26" spans="1:31" ht="26.45" hidden="1" customHeight="1" x14ac:dyDescent="0.2">
      <c r="A26" s="204" t="s">
        <v>137</v>
      </c>
      <c r="B26" s="203"/>
      <c r="C26" s="202"/>
      <c r="D26" s="201"/>
      <c r="E26" s="201"/>
      <c r="F26" s="201">
        <f>'ORÇAMENTO GERAL (2)'!G19</f>
        <v>1027.4959039999999</v>
      </c>
      <c r="G26" s="229"/>
      <c r="H26" s="250">
        <v>0.1</v>
      </c>
      <c r="I26" s="250">
        <v>0.1</v>
      </c>
      <c r="J26" s="250">
        <v>0.1</v>
      </c>
      <c r="K26" s="250">
        <v>0.1</v>
      </c>
      <c r="L26" s="250">
        <v>0.1</v>
      </c>
      <c r="M26" s="250">
        <v>0.1</v>
      </c>
      <c r="N26" s="250">
        <v>0.1</v>
      </c>
      <c r="O26" s="250">
        <v>0.1</v>
      </c>
      <c r="P26" s="250">
        <v>0.1</v>
      </c>
      <c r="Q26" s="249">
        <v>0.1</v>
      </c>
      <c r="R26" s="198"/>
      <c r="S26" s="199"/>
      <c r="T26" s="197"/>
      <c r="U26" s="197"/>
      <c r="V26" s="197"/>
      <c r="W26" s="197"/>
      <c r="X26" s="197"/>
      <c r="Y26" s="197"/>
      <c r="Z26" s="196"/>
      <c r="AA26" s="196"/>
      <c r="AB26" s="196"/>
      <c r="AC26" s="196"/>
      <c r="AD26" s="196"/>
      <c r="AE26" s="196"/>
    </row>
    <row r="27" spans="1:31" s="213" customFormat="1" ht="13.9" hidden="1" customHeight="1" x14ac:dyDescent="0.2">
      <c r="A27" s="224" t="s">
        <v>136</v>
      </c>
      <c r="B27" s="223"/>
      <c r="C27" s="222"/>
      <c r="D27" s="211"/>
      <c r="E27" s="211"/>
      <c r="F27" s="221"/>
      <c r="G27" s="248"/>
      <c r="H27" s="219">
        <v>1</v>
      </c>
      <c r="I27" s="219">
        <v>1</v>
      </c>
      <c r="J27" s="219">
        <v>1</v>
      </c>
      <c r="K27" s="219">
        <v>1</v>
      </c>
      <c r="L27" s="219">
        <v>1</v>
      </c>
      <c r="M27" s="219">
        <v>1</v>
      </c>
      <c r="N27" s="219">
        <v>1</v>
      </c>
      <c r="O27" s="219">
        <v>1</v>
      </c>
      <c r="P27" s="219">
        <v>1</v>
      </c>
      <c r="Q27" s="218">
        <v>1</v>
      </c>
      <c r="R27" s="217"/>
      <c r="S27" s="216"/>
      <c r="T27" s="215"/>
      <c r="U27" s="215"/>
      <c r="V27" s="215"/>
      <c r="W27" s="215"/>
      <c r="X27" s="215"/>
      <c r="Y27" s="215"/>
      <c r="Z27" s="214"/>
      <c r="AA27" s="214"/>
      <c r="AB27" s="214"/>
      <c r="AC27" s="214"/>
      <c r="AD27" s="214"/>
      <c r="AE27" s="214"/>
    </row>
    <row r="28" spans="1:31" s="213" customFormat="1" ht="13.9" hidden="1" customHeight="1" x14ac:dyDescent="0.2">
      <c r="A28" s="224" t="s">
        <v>237</v>
      </c>
      <c r="B28" s="223"/>
      <c r="C28" s="222"/>
      <c r="D28" s="211"/>
      <c r="E28" s="211"/>
      <c r="F28" s="221"/>
      <c r="G28" s="248"/>
      <c r="H28" s="219">
        <v>1</v>
      </c>
      <c r="I28" s="219">
        <v>1</v>
      </c>
      <c r="J28" s="219">
        <v>1</v>
      </c>
      <c r="K28" s="219">
        <v>1</v>
      </c>
      <c r="L28" s="219">
        <v>1</v>
      </c>
      <c r="M28" s="219">
        <v>1</v>
      </c>
      <c r="N28" s="219">
        <v>1</v>
      </c>
      <c r="O28" s="219">
        <v>1</v>
      </c>
      <c r="P28" s="219">
        <v>1</v>
      </c>
      <c r="Q28" s="218">
        <v>1</v>
      </c>
      <c r="R28" s="217"/>
      <c r="S28" s="216"/>
      <c r="T28" s="215"/>
      <c r="U28" s="215"/>
      <c r="V28" s="215"/>
      <c r="W28" s="215"/>
      <c r="X28" s="215"/>
      <c r="Y28" s="215"/>
      <c r="Z28" s="214"/>
      <c r="AA28" s="214"/>
      <c r="AB28" s="214"/>
      <c r="AC28" s="214"/>
      <c r="AD28" s="214"/>
      <c r="AE28" s="214"/>
    </row>
    <row r="29" spans="1:31" s="213" customFormat="1" ht="13.9" hidden="1" customHeight="1" x14ac:dyDescent="0.2">
      <c r="A29" s="224" t="s">
        <v>236</v>
      </c>
      <c r="B29" s="223"/>
      <c r="C29" s="222"/>
      <c r="D29" s="211"/>
      <c r="E29" s="211"/>
      <c r="F29" s="221"/>
      <c r="G29" s="248"/>
      <c r="H29" s="219">
        <v>1</v>
      </c>
      <c r="I29" s="219">
        <v>1</v>
      </c>
      <c r="J29" s="219">
        <v>1</v>
      </c>
      <c r="K29" s="219">
        <v>1</v>
      </c>
      <c r="L29" s="219">
        <v>1</v>
      </c>
      <c r="M29" s="219">
        <v>1</v>
      </c>
      <c r="N29" s="219">
        <v>1</v>
      </c>
      <c r="O29" s="219">
        <v>1</v>
      </c>
      <c r="P29" s="219">
        <v>1</v>
      </c>
      <c r="Q29" s="218">
        <v>1</v>
      </c>
      <c r="R29" s="217"/>
      <c r="S29" s="216"/>
      <c r="T29" s="215"/>
      <c r="U29" s="215"/>
      <c r="V29" s="215"/>
      <c r="W29" s="215"/>
      <c r="X29" s="215"/>
      <c r="Y29" s="215"/>
      <c r="Z29" s="214"/>
      <c r="AA29" s="214"/>
      <c r="AB29" s="214"/>
      <c r="AC29" s="214"/>
      <c r="AD29" s="214"/>
      <c r="AE29" s="214"/>
    </row>
    <row r="30" spans="1:31" ht="13.9" hidden="1" customHeight="1" x14ac:dyDescent="0.2">
      <c r="A30" s="204" t="s">
        <v>136</v>
      </c>
      <c r="B30" s="203"/>
      <c r="C30" s="202"/>
      <c r="D30" s="201"/>
      <c r="E30" s="201"/>
      <c r="F30" s="201">
        <f>'ORÇAMENTO GERAL (2)'!G20</f>
        <v>7552.2456169999996</v>
      </c>
      <c r="G30" s="229"/>
      <c r="H30" s="250">
        <v>1</v>
      </c>
      <c r="I30" s="250">
        <v>1</v>
      </c>
      <c r="J30" s="250">
        <v>1</v>
      </c>
      <c r="K30" s="250">
        <v>1</v>
      </c>
      <c r="L30" s="250">
        <v>1</v>
      </c>
      <c r="M30" s="250">
        <v>1</v>
      </c>
      <c r="N30" s="250">
        <v>1</v>
      </c>
      <c r="O30" s="250">
        <v>1</v>
      </c>
      <c r="P30" s="250">
        <v>1</v>
      </c>
      <c r="Q30" s="249">
        <v>1</v>
      </c>
      <c r="R30" s="198"/>
      <c r="S30" s="199"/>
      <c r="T30" s="197"/>
      <c r="U30" s="197"/>
      <c r="V30" s="197"/>
      <c r="W30" s="197"/>
      <c r="X30" s="197"/>
      <c r="Y30" s="197"/>
      <c r="Z30" s="196"/>
      <c r="AA30" s="196"/>
      <c r="AB30" s="196"/>
      <c r="AC30" s="196"/>
      <c r="AD30" s="196"/>
      <c r="AE30" s="196"/>
    </row>
    <row r="31" spans="1:31" s="213" customFormat="1" ht="13.9" hidden="1" customHeight="1" x14ac:dyDescent="0.2">
      <c r="A31" s="224" t="s">
        <v>235</v>
      </c>
      <c r="B31" s="223"/>
      <c r="C31" s="222"/>
      <c r="D31" s="211"/>
      <c r="E31" s="211"/>
      <c r="F31" s="221"/>
      <c r="G31" s="248"/>
      <c r="H31" s="219">
        <v>1</v>
      </c>
      <c r="I31" s="219">
        <v>1</v>
      </c>
      <c r="J31" s="219">
        <v>1</v>
      </c>
      <c r="K31" s="219">
        <v>1</v>
      </c>
      <c r="L31" s="219">
        <v>1</v>
      </c>
      <c r="M31" s="219">
        <v>1</v>
      </c>
      <c r="N31" s="219">
        <v>1</v>
      </c>
      <c r="O31" s="219">
        <v>1</v>
      </c>
      <c r="P31" s="219">
        <v>1</v>
      </c>
      <c r="Q31" s="218">
        <v>1</v>
      </c>
      <c r="R31" s="217"/>
      <c r="S31" s="216"/>
      <c r="T31" s="215"/>
      <c r="U31" s="215"/>
      <c r="V31" s="215"/>
      <c r="W31" s="215"/>
      <c r="X31" s="215"/>
      <c r="Y31" s="215"/>
      <c r="Z31" s="214"/>
      <c r="AA31" s="214"/>
      <c r="AB31" s="214"/>
      <c r="AC31" s="214"/>
      <c r="AD31" s="214"/>
      <c r="AE31" s="214"/>
    </row>
    <row r="32" spans="1:31" ht="12" customHeight="1" x14ac:dyDescent="0.25">
      <c r="A32" s="454" t="s">
        <v>117</v>
      </c>
      <c r="B32" s="457" t="s">
        <v>13</v>
      </c>
      <c r="C32" s="458"/>
      <c r="D32" s="458"/>
      <c r="E32" s="459"/>
      <c r="F32" s="466">
        <f>'ORÇAMENTO GERAL (2)'!G13</f>
        <v>64750.496799099994</v>
      </c>
      <c r="G32" s="195">
        <f>F32/$F$173</f>
        <v>3.7520932559660498E-2</v>
      </c>
      <c r="H32" s="194">
        <v>1</v>
      </c>
      <c r="I32" s="194"/>
      <c r="J32" s="194"/>
      <c r="K32" s="194"/>
      <c r="L32" s="194"/>
      <c r="M32" s="193"/>
      <c r="N32" s="194"/>
      <c r="O32" s="194"/>
      <c r="P32" s="194"/>
      <c r="Q32" s="192"/>
      <c r="R32" s="193">
        <f>H32+I32+J32+K32+L32+M32+N32+O32+P32+Q32</f>
        <v>1</v>
      </c>
      <c r="S32" s="192">
        <f t="shared" ref="S32:AE32" si="5">S34/$F$32</f>
        <v>0</v>
      </c>
      <c r="T32" s="191">
        <f t="shared" si="5"/>
        <v>0</v>
      </c>
      <c r="U32" s="190">
        <f t="shared" si="5"/>
        <v>0</v>
      </c>
      <c r="V32" s="190">
        <f t="shared" si="5"/>
        <v>0</v>
      </c>
      <c r="W32" s="190">
        <f t="shared" si="5"/>
        <v>0</v>
      </c>
      <c r="X32" s="190">
        <f t="shared" si="5"/>
        <v>0</v>
      </c>
      <c r="Y32" s="190">
        <f t="shared" si="5"/>
        <v>0</v>
      </c>
      <c r="Z32" s="189">
        <f t="shared" si="5"/>
        <v>0</v>
      </c>
      <c r="AA32" s="189">
        <f t="shared" si="5"/>
        <v>0</v>
      </c>
      <c r="AB32" s="189">
        <f t="shared" si="5"/>
        <v>0</v>
      </c>
      <c r="AC32" s="189">
        <f t="shared" si="5"/>
        <v>0</v>
      </c>
      <c r="AD32" s="189">
        <f t="shared" si="5"/>
        <v>0</v>
      </c>
      <c r="AE32" s="189">
        <f t="shared" si="5"/>
        <v>0</v>
      </c>
    </row>
    <row r="33" spans="1:31" ht="6" customHeight="1" x14ac:dyDescent="0.25">
      <c r="A33" s="455"/>
      <c r="B33" s="460"/>
      <c r="C33" s="461"/>
      <c r="D33" s="461"/>
      <c r="E33" s="462"/>
      <c r="F33" s="467"/>
      <c r="G33" s="229"/>
      <c r="H33" s="206"/>
      <c r="I33" s="206"/>
      <c r="J33" s="187"/>
      <c r="K33" s="187"/>
      <c r="L33" s="187"/>
      <c r="M33" s="225"/>
      <c r="N33" s="187"/>
      <c r="O33" s="187"/>
      <c r="P33" s="187"/>
      <c r="Q33" s="209"/>
      <c r="R33" s="185"/>
      <c r="S33" s="186"/>
      <c r="T33" s="185"/>
      <c r="U33" s="184"/>
      <c r="V33" s="184"/>
      <c r="W33" s="184"/>
      <c r="X33" s="184"/>
      <c r="Y33" s="184"/>
      <c r="Z33" s="183"/>
      <c r="AA33" s="183"/>
      <c r="AB33" s="183"/>
      <c r="AC33" s="183"/>
      <c r="AD33" s="183"/>
      <c r="AE33" s="183"/>
    </row>
    <row r="34" spans="1:31" ht="12" customHeight="1" x14ac:dyDescent="0.25">
      <c r="A34" s="456"/>
      <c r="B34" s="463"/>
      <c r="C34" s="464"/>
      <c r="D34" s="464"/>
      <c r="E34" s="465"/>
      <c r="F34" s="468"/>
      <c r="G34" s="229"/>
      <c r="H34" s="205">
        <f t="shared" ref="H34:Q34" si="6">H32*$F$32</f>
        <v>64750.496799099994</v>
      </c>
      <c r="I34" s="205">
        <f t="shared" si="6"/>
        <v>0</v>
      </c>
      <c r="J34" s="205">
        <f t="shared" si="6"/>
        <v>0</v>
      </c>
      <c r="K34" s="205">
        <f t="shared" si="6"/>
        <v>0</v>
      </c>
      <c r="L34" s="205">
        <f t="shared" si="6"/>
        <v>0</v>
      </c>
      <c r="M34" s="181">
        <f t="shared" si="6"/>
        <v>0</v>
      </c>
      <c r="N34" s="205">
        <f t="shared" si="6"/>
        <v>0</v>
      </c>
      <c r="O34" s="205">
        <f t="shared" si="6"/>
        <v>0</v>
      </c>
      <c r="P34" s="205">
        <f t="shared" si="6"/>
        <v>0</v>
      </c>
      <c r="Q34" s="180">
        <f t="shared" si="6"/>
        <v>0</v>
      </c>
      <c r="R34" s="181">
        <f t="shared" ref="R34:AE34" si="7">($F$35*R35)+($F$36*R36)+($F$37*R37)+($F$38*R38)+($F$39*R39)+($F$40*R40)+($F$41*R41)+($F$42*R42)+($F$43*R43)+($F$44*R44)</f>
        <v>0</v>
      </c>
      <c r="S34" s="180">
        <f t="shared" si="7"/>
        <v>0</v>
      </c>
      <c r="T34" s="179">
        <f t="shared" si="7"/>
        <v>0</v>
      </c>
      <c r="U34" s="178">
        <f t="shared" si="7"/>
        <v>0</v>
      </c>
      <c r="V34" s="178">
        <f t="shared" si="7"/>
        <v>0</v>
      </c>
      <c r="W34" s="178">
        <f t="shared" si="7"/>
        <v>0</v>
      </c>
      <c r="X34" s="178">
        <f t="shared" si="7"/>
        <v>0</v>
      </c>
      <c r="Y34" s="178">
        <f t="shared" si="7"/>
        <v>0</v>
      </c>
      <c r="Z34" s="177">
        <f t="shared" si="7"/>
        <v>0</v>
      </c>
      <c r="AA34" s="177">
        <f t="shared" si="7"/>
        <v>0</v>
      </c>
      <c r="AB34" s="177">
        <f t="shared" si="7"/>
        <v>0</v>
      </c>
      <c r="AC34" s="177">
        <f t="shared" si="7"/>
        <v>0</v>
      </c>
      <c r="AD34" s="177">
        <f t="shared" si="7"/>
        <v>0</v>
      </c>
      <c r="AE34" s="177">
        <f t="shared" si="7"/>
        <v>0</v>
      </c>
    </row>
    <row r="35" spans="1:31" ht="13.9" hidden="1" customHeight="1" x14ac:dyDescent="0.2">
      <c r="A35" s="204" t="s">
        <v>134</v>
      </c>
      <c r="B35" s="203"/>
      <c r="C35" s="202"/>
      <c r="D35" s="247"/>
      <c r="E35" s="247"/>
      <c r="F35" s="247">
        <f>'ORÇAMENTO GERAL (2)'!G24</f>
        <v>1518.0293119999999</v>
      </c>
      <c r="G35" s="229"/>
      <c r="H35" s="392">
        <v>1</v>
      </c>
      <c r="I35" s="392">
        <v>1</v>
      </c>
      <c r="J35" s="392">
        <v>1</v>
      </c>
      <c r="K35" s="392">
        <v>1</v>
      </c>
      <c r="L35" s="392">
        <v>1</v>
      </c>
      <c r="M35" s="200">
        <v>1</v>
      </c>
      <c r="N35" s="200">
        <v>1</v>
      </c>
      <c r="O35" s="200">
        <v>1</v>
      </c>
      <c r="P35" s="200">
        <v>1</v>
      </c>
      <c r="Q35" s="207">
        <v>1</v>
      </c>
      <c r="R35" s="198"/>
      <c r="S35" s="199"/>
      <c r="T35" s="197"/>
      <c r="U35" s="197"/>
      <c r="V35" s="197"/>
      <c r="W35" s="197"/>
      <c r="X35" s="197"/>
      <c r="Y35" s="197"/>
      <c r="Z35" s="196"/>
      <c r="AA35" s="196"/>
      <c r="AB35" s="196"/>
      <c r="AC35" s="196"/>
      <c r="AD35" s="196"/>
      <c r="AE35" s="196"/>
    </row>
    <row r="36" spans="1:31" ht="13.9" hidden="1" customHeight="1" x14ac:dyDescent="0.2">
      <c r="A36" s="204" t="s">
        <v>133</v>
      </c>
      <c r="B36" s="203"/>
      <c r="C36" s="202"/>
      <c r="D36" s="247"/>
      <c r="E36" s="247"/>
      <c r="F36" s="247">
        <f>'ORÇAMENTO GERAL (2)'!G25</f>
        <v>4608.1498679999995</v>
      </c>
      <c r="G36" s="229"/>
      <c r="H36" s="392">
        <v>1</v>
      </c>
      <c r="I36" s="392">
        <v>1</v>
      </c>
      <c r="J36" s="392">
        <v>1</v>
      </c>
      <c r="K36" s="392">
        <v>1</v>
      </c>
      <c r="L36" s="392">
        <v>1</v>
      </c>
      <c r="M36" s="200">
        <v>1</v>
      </c>
      <c r="N36" s="200">
        <v>1</v>
      </c>
      <c r="O36" s="200">
        <v>1</v>
      </c>
      <c r="P36" s="200">
        <v>1</v>
      </c>
      <c r="Q36" s="207">
        <v>1</v>
      </c>
      <c r="R36" s="198"/>
      <c r="S36" s="199"/>
      <c r="T36" s="197"/>
      <c r="U36" s="197"/>
      <c r="V36" s="197"/>
      <c r="W36" s="197"/>
      <c r="X36" s="197"/>
      <c r="Y36" s="197"/>
      <c r="Z36" s="196"/>
      <c r="AA36" s="196"/>
      <c r="AB36" s="196"/>
      <c r="AC36" s="196"/>
      <c r="AD36" s="196"/>
      <c r="AE36" s="196"/>
    </row>
    <row r="37" spans="1:31" ht="13.9" hidden="1" customHeight="1" x14ac:dyDescent="0.2">
      <c r="A37" s="204" t="s">
        <v>132</v>
      </c>
      <c r="B37" s="203"/>
      <c r="C37" s="202"/>
      <c r="D37" s="247"/>
      <c r="E37" s="247"/>
      <c r="F37" s="247">
        <f>'ORÇAMENTO GERAL (2)'!G29</f>
        <v>11154.648489999998</v>
      </c>
      <c r="G37" s="229"/>
      <c r="H37" s="392">
        <v>1</v>
      </c>
      <c r="I37" s="392">
        <v>1</v>
      </c>
      <c r="J37" s="392">
        <v>1</v>
      </c>
      <c r="K37" s="392">
        <v>1</v>
      </c>
      <c r="L37" s="392">
        <v>1</v>
      </c>
      <c r="M37" s="200">
        <v>1</v>
      </c>
      <c r="N37" s="200">
        <v>1</v>
      </c>
      <c r="O37" s="200">
        <v>1</v>
      </c>
      <c r="P37" s="200">
        <v>1</v>
      </c>
      <c r="Q37" s="207">
        <v>1</v>
      </c>
      <c r="R37" s="198"/>
      <c r="S37" s="199"/>
      <c r="T37" s="197"/>
      <c r="U37" s="197"/>
      <c r="V37" s="197"/>
      <c r="W37" s="197"/>
      <c r="X37" s="197"/>
      <c r="Y37" s="197"/>
      <c r="Z37" s="196"/>
      <c r="AA37" s="196"/>
      <c r="AB37" s="196"/>
      <c r="AC37" s="196"/>
      <c r="AD37" s="196"/>
      <c r="AE37" s="196"/>
    </row>
    <row r="38" spans="1:31" ht="13.9" hidden="1" customHeight="1" x14ac:dyDescent="0.2">
      <c r="A38" s="204" t="s">
        <v>131</v>
      </c>
      <c r="B38" s="203"/>
      <c r="C38" s="202"/>
      <c r="D38" s="247"/>
      <c r="E38" s="247"/>
      <c r="F38" s="247">
        <f>'ORÇAMENTO GERAL (2)'!G30</f>
        <v>34151.8626</v>
      </c>
      <c r="G38" s="229"/>
      <c r="H38" s="392">
        <v>0</v>
      </c>
      <c r="I38" s="392">
        <v>0</v>
      </c>
      <c r="J38" s="392">
        <v>0</v>
      </c>
      <c r="K38" s="392">
        <v>0</v>
      </c>
      <c r="L38" s="392">
        <v>0</v>
      </c>
      <c r="M38" s="200">
        <v>0</v>
      </c>
      <c r="N38" s="200">
        <v>0</v>
      </c>
      <c r="O38" s="200">
        <v>0</v>
      </c>
      <c r="P38" s="200">
        <v>0</v>
      </c>
      <c r="Q38" s="207">
        <v>0</v>
      </c>
      <c r="R38" s="198"/>
      <c r="S38" s="199"/>
      <c r="T38" s="197"/>
      <c r="U38" s="197"/>
      <c r="V38" s="197"/>
      <c r="W38" s="197"/>
      <c r="X38" s="197"/>
      <c r="Y38" s="197"/>
      <c r="Z38" s="196"/>
      <c r="AA38" s="196"/>
      <c r="AB38" s="196"/>
      <c r="AC38" s="196"/>
      <c r="AD38" s="196"/>
      <c r="AE38" s="196"/>
    </row>
    <row r="39" spans="1:31" ht="26.45" hidden="1" customHeight="1" x14ac:dyDescent="0.2">
      <c r="A39" s="204" t="s">
        <v>130</v>
      </c>
      <c r="B39" s="203"/>
      <c r="C39" s="202"/>
      <c r="D39" s="247"/>
      <c r="E39" s="247"/>
      <c r="F39" s="247">
        <f>'ORÇAMENTO GERAL (2)'!G31</f>
        <v>89193.410307999991</v>
      </c>
      <c r="G39" s="229"/>
      <c r="H39" s="392">
        <v>0</v>
      </c>
      <c r="I39" s="392">
        <v>0</v>
      </c>
      <c r="J39" s="392">
        <v>0</v>
      </c>
      <c r="K39" s="392">
        <v>0</v>
      </c>
      <c r="L39" s="392">
        <v>0</v>
      </c>
      <c r="M39" s="200">
        <v>0</v>
      </c>
      <c r="N39" s="200">
        <v>0</v>
      </c>
      <c r="O39" s="200">
        <v>0</v>
      </c>
      <c r="P39" s="200">
        <v>0</v>
      </c>
      <c r="Q39" s="207">
        <v>0</v>
      </c>
      <c r="R39" s="198"/>
      <c r="S39" s="199"/>
      <c r="T39" s="197"/>
      <c r="U39" s="197"/>
      <c r="V39" s="197"/>
      <c r="W39" s="197"/>
      <c r="X39" s="197"/>
      <c r="Y39" s="197"/>
      <c r="Z39" s="196"/>
      <c r="AA39" s="196"/>
      <c r="AB39" s="196"/>
      <c r="AC39" s="196"/>
      <c r="AD39" s="196"/>
      <c r="AE39" s="196"/>
    </row>
    <row r="40" spans="1:31" ht="13.9" hidden="1" customHeight="1" x14ac:dyDescent="0.2">
      <c r="A40" s="204" t="s">
        <v>129</v>
      </c>
      <c r="B40" s="203"/>
      <c r="C40" s="202"/>
      <c r="D40" s="247"/>
      <c r="E40" s="247"/>
      <c r="F40" s="247">
        <f>'ORÇAMENTO GERAL (2)'!G32</f>
        <v>3863.4855000000002</v>
      </c>
      <c r="G40" s="229"/>
      <c r="H40" s="392">
        <v>0</v>
      </c>
      <c r="I40" s="392">
        <v>0</v>
      </c>
      <c r="J40" s="392">
        <v>0</v>
      </c>
      <c r="K40" s="392">
        <v>0</v>
      </c>
      <c r="L40" s="392">
        <v>0</v>
      </c>
      <c r="M40" s="200">
        <v>0</v>
      </c>
      <c r="N40" s="200">
        <v>0</v>
      </c>
      <c r="O40" s="200">
        <v>0</v>
      </c>
      <c r="P40" s="200">
        <v>0</v>
      </c>
      <c r="Q40" s="207">
        <v>0</v>
      </c>
      <c r="R40" s="198"/>
      <c r="S40" s="199"/>
      <c r="T40" s="197"/>
      <c r="U40" s="197"/>
      <c r="V40" s="197"/>
      <c r="W40" s="197"/>
      <c r="X40" s="197"/>
      <c r="Y40" s="197"/>
      <c r="Z40" s="196"/>
      <c r="AA40" s="196"/>
      <c r="AB40" s="196"/>
      <c r="AC40" s="196"/>
      <c r="AD40" s="196"/>
      <c r="AE40" s="196"/>
    </row>
    <row r="41" spans="1:31" ht="26.45" hidden="1" customHeight="1" x14ac:dyDescent="0.2">
      <c r="A41" s="204" t="s">
        <v>128</v>
      </c>
      <c r="B41" s="203"/>
      <c r="C41" s="202"/>
      <c r="D41" s="247"/>
      <c r="E41" s="247"/>
      <c r="F41" s="247">
        <f>'ORÇAMENTO GERAL (2)'!G33</f>
        <v>8680.2207999999991</v>
      </c>
      <c r="G41" s="229"/>
      <c r="H41" s="392">
        <v>0</v>
      </c>
      <c r="I41" s="392">
        <v>0</v>
      </c>
      <c r="J41" s="392">
        <v>0</v>
      </c>
      <c r="K41" s="392">
        <v>0</v>
      </c>
      <c r="L41" s="392">
        <v>0</v>
      </c>
      <c r="M41" s="200">
        <v>0</v>
      </c>
      <c r="N41" s="200">
        <v>0</v>
      </c>
      <c r="O41" s="200">
        <v>0</v>
      </c>
      <c r="P41" s="200">
        <v>0</v>
      </c>
      <c r="Q41" s="207">
        <v>0</v>
      </c>
      <c r="R41" s="198"/>
      <c r="S41" s="199"/>
      <c r="T41" s="197"/>
      <c r="U41" s="197"/>
      <c r="V41" s="197"/>
      <c r="W41" s="197"/>
      <c r="X41" s="197"/>
      <c r="Y41" s="197"/>
      <c r="Z41" s="196"/>
      <c r="AA41" s="196"/>
      <c r="AB41" s="196"/>
      <c r="AC41" s="196"/>
      <c r="AD41" s="196"/>
      <c r="AE41" s="196"/>
    </row>
    <row r="42" spans="1:31" ht="13.9" hidden="1" customHeight="1" x14ac:dyDescent="0.2">
      <c r="A42" s="204" t="s">
        <v>127</v>
      </c>
      <c r="B42" s="203"/>
      <c r="C42" s="202"/>
      <c r="D42" s="247"/>
      <c r="E42" s="247"/>
      <c r="F42" s="247">
        <f>'ORÇAMENTO GERAL (2)'!G34</f>
        <v>18871.470888</v>
      </c>
      <c r="G42" s="229"/>
      <c r="H42" s="392">
        <v>0</v>
      </c>
      <c r="I42" s="392">
        <v>0</v>
      </c>
      <c r="J42" s="392">
        <v>0</v>
      </c>
      <c r="K42" s="392">
        <v>0</v>
      </c>
      <c r="L42" s="392">
        <v>0</v>
      </c>
      <c r="M42" s="200">
        <v>0</v>
      </c>
      <c r="N42" s="200">
        <v>0</v>
      </c>
      <c r="O42" s="200">
        <v>0</v>
      </c>
      <c r="P42" s="200">
        <v>0</v>
      </c>
      <c r="Q42" s="207">
        <v>0</v>
      </c>
      <c r="R42" s="198"/>
      <c r="S42" s="199"/>
      <c r="T42" s="197"/>
      <c r="U42" s="197"/>
      <c r="V42" s="197"/>
      <c r="W42" s="197"/>
      <c r="X42" s="197"/>
      <c r="Y42" s="197"/>
      <c r="Z42" s="196"/>
      <c r="AA42" s="196"/>
      <c r="AB42" s="196"/>
      <c r="AC42" s="196"/>
      <c r="AD42" s="196"/>
      <c r="AE42" s="196"/>
    </row>
    <row r="43" spans="1:31" ht="13.9" hidden="1" customHeight="1" x14ac:dyDescent="0.2">
      <c r="A43" s="204" t="s">
        <v>126</v>
      </c>
      <c r="B43" s="203"/>
      <c r="C43" s="202"/>
      <c r="D43" s="247"/>
      <c r="E43" s="247"/>
      <c r="F43" s="247">
        <f>'ORÇAMENTO GERAL (2)'!G35</f>
        <v>57778.233119999997</v>
      </c>
      <c r="G43" s="229"/>
      <c r="H43" s="392">
        <v>0</v>
      </c>
      <c r="I43" s="392">
        <v>0</v>
      </c>
      <c r="J43" s="392">
        <v>0</v>
      </c>
      <c r="K43" s="392">
        <v>0</v>
      </c>
      <c r="L43" s="392">
        <v>0</v>
      </c>
      <c r="M43" s="200">
        <v>0</v>
      </c>
      <c r="N43" s="200">
        <v>0</v>
      </c>
      <c r="O43" s="200">
        <v>0</v>
      </c>
      <c r="P43" s="200">
        <v>0</v>
      </c>
      <c r="Q43" s="207">
        <v>0</v>
      </c>
      <c r="R43" s="198"/>
      <c r="S43" s="199"/>
      <c r="T43" s="197"/>
      <c r="U43" s="197"/>
      <c r="V43" s="197"/>
      <c r="W43" s="197"/>
      <c r="X43" s="197"/>
      <c r="Y43" s="197"/>
      <c r="Z43" s="196"/>
      <c r="AA43" s="196"/>
      <c r="AB43" s="196"/>
      <c r="AC43" s="196"/>
      <c r="AD43" s="196"/>
      <c r="AE43" s="196"/>
    </row>
    <row r="44" spans="1:31" ht="13.9" hidden="1" customHeight="1" x14ac:dyDescent="0.2">
      <c r="A44" s="204" t="s">
        <v>125</v>
      </c>
      <c r="B44" s="203"/>
      <c r="C44" s="202"/>
      <c r="D44" s="247"/>
      <c r="E44" s="247"/>
      <c r="F44" s="247">
        <f>'ORÇAMENTO GERAL (2)'!G36</f>
        <v>10645.2264</v>
      </c>
      <c r="G44" s="229"/>
      <c r="H44" s="392">
        <v>0</v>
      </c>
      <c r="I44" s="392">
        <v>0</v>
      </c>
      <c r="J44" s="392">
        <v>0</v>
      </c>
      <c r="K44" s="392">
        <v>0</v>
      </c>
      <c r="L44" s="392">
        <v>0</v>
      </c>
      <c r="M44" s="200">
        <v>0</v>
      </c>
      <c r="N44" s="200">
        <v>0</v>
      </c>
      <c r="O44" s="200">
        <v>0</v>
      </c>
      <c r="P44" s="200">
        <v>0</v>
      </c>
      <c r="Q44" s="207">
        <v>0</v>
      </c>
      <c r="R44" s="198"/>
      <c r="S44" s="199"/>
      <c r="T44" s="197"/>
      <c r="U44" s="197"/>
      <c r="V44" s="197"/>
      <c r="W44" s="197"/>
      <c r="X44" s="197"/>
      <c r="Y44" s="197"/>
      <c r="Z44" s="196"/>
      <c r="AA44" s="196"/>
      <c r="AB44" s="196"/>
      <c r="AC44" s="196"/>
      <c r="AD44" s="196"/>
      <c r="AE44" s="196"/>
    </row>
    <row r="45" spans="1:31" x14ac:dyDescent="0.25">
      <c r="A45" s="454" t="s">
        <v>108</v>
      </c>
      <c r="B45" s="457" t="s">
        <v>10</v>
      </c>
      <c r="C45" s="458"/>
      <c r="D45" s="458"/>
      <c r="E45" s="459"/>
      <c r="F45" s="466">
        <f>'ORÇAMENTO GERAL (2)'!G22</f>
        <v>163132.34785799999</v>
      </c>
      <c r="G45" s="195">
        <f>F45/$F$173</f>
        <v>9.4530206328303765E-2</v>
      </c>
      <c r="H45" s="194">
        <v>1</v>
      </c>
      <c r="I45" s="194"/>
      <c r="J45" s="368"/>
      <c r="K45" s="368"/>
      <c r="L45" s="194"/>
      <c r="M45" s="193"/>
      <c r="N45" s="194"/>
      <c r="O45" s="194"/>
      <c r="P45" s="194"/>
      <c r="Q45" s="192"/>
      <c r="R45" s="193">
        <f>H45+I45+J45+K45+L45+M45+N45+O45+P45+Q45</f>
        <v>1</v>
      </c>
      <c r="S45" s="192" t="e">
        <f t="shared" ref="S45:AE45" si="8">S47/$F$45</f>
        <v>#REF!</v>
      </c>
      <c r="T45" s="191" t="e">
        <f t="shared" si="8"/>
        <v>#REF!</v>
      </c>
      <c r="U45" s="190" t="e">
        <f t="shared" si="8"/>
        <v>#REF!</v>
      </c>
      <c r="V45" s="190" t="e">
        <f t="shared" si="8"/>
        <v>#REF!</v>
      </c>
      <c r="W45" s="190" t="e">
        <f t="shared" si="8"/>
        <v>#REF!</v>
      </c>
      <c r="X45" s="190" t="e">
        <f t="shared" si="8"/>
        <v>#REF!</v>
      </c>
      <c r="Y45" s="190" t="e">
        <f t="shared" si="8"/>
        <v>#REF!</v>
      </c>
      <c r="Z45" s="189" t="e">
        <f t="shared" si="8"/>
        <v>#REF!</v>
      </c>
      <c r="AA45" s="189" t="e">
        <f t="shared" si="8"/>
        <v>#REF!</v>
      </c>
      <c r="AB45" s="189" t="e">
        <f t="shared" si="8"/>
        <v>#REF!</v>
      </c>
      <c r="AC45" s="189" t="e">
        <f t="shared" si="8"/>
        <v>#REF!</v>
      </c>
      <c r="AD45" s="189" t="e">
        <f t="shared" si="8"/>
        <v>#REF!</v>
      </c>
      <c r="AE45" s="189" t="e">
        <f t="shared" si="8"/>
        <v>#REF!</v>
      </c>
    </row>
    <row r="46" spans="1:31" ht="5.0999999999999996" customHeight="1" x14ac:dyDescent="0.25">
      <c r="A46" s="455"/>
      <c r="B46" s="460"/>
      <c r="C46" s="461"/>
      <c r="D46" s="461"/>
      <c r="E46" s="462"/>
      <c r="F46" s="467"/>
      <c r="G46" s="229"/>
      <c r="H46" s="206"/>
      <c r="I46" s="206"/>
      <c r="J46" s="369"/>
      <c r="K46" s="369"/>
      <c r="L46" s="187"/>
      <c r="M46" s="225"/>
      <c r="N46" s="187"/>
      <c r="O46" s="187"/>
      <c r="P46" s="187"/>
      <c r="Q46" s="209"/>
      <c r="R46" s="185"/>
      <c r="S46" s="186"/>
      <c r="T46" s="185"/>
      <c r="U46" s="184"/>
      <c r="V46" s="184"/>
      <c r="W46" s="184"/>
      <c r="X46" s="184"/>
      <c r="Y46" s="184"/>
      <c r="Z46" s="183"/>
      <c r="AA46" s="183"/>
      <c r="AB46" s="183"/>
      <c r="AC46" s="183"/>
      <c r="AD46" s="183"/>
      <c r="AE46" s="183"/>
    </row>
    <row r="47" spans="1:31" x14ac:dyDescent="0.25">
      <c r="A47" s="456"/>
      <c r="B47" s="463"/>
      <c r="C47" s="464"/>
      <c r="D47" s="464"/>
      <c r="E47" s="465"/>
      <c r="F47" s="468"/>
      <c r="G47" s="229"/>
      <c r="H47" s="205">
        <f t="shared" ref="H47:Q47" si="9">H45*$F$45</f>
        <v>163132.34785799999</v>
      </c>
      <c r="I47" s="205">
        <f t="shared" si="9"/>
        <v>0</v>
      </c>
      <c r="J47" s="370">
        <f t="shared" si="9"/>
        <v>0</v>
      </c>
      <c r="K47" s="370">
        <f t="shared" si="9"/>
        <v>0</v>
      </c>
      <c r="L47" s="205">
        <f t="shared" si="9"/>
        <v>0</v>
      </c>
      <c r="M47" s="181">
        <f t="shared" si="9"/>
        <v>0</v>
      </c>
      <c r="N47" s="205">
        <f t="shared" si="9"/>
        <v>0</v>
      </c>
      <c r="O47" s="205">
        <f t="shared" si="9"/>
        <v>0</v>
      </c>
      <c r="P47" s="205">
        <f t="shared" si="9"/>
        <v>0</v>
      </c>
      <c r="Q47" s="180">
        <f t="shared" si="9"/>
        <v>0</v>
      </c>
      <c r="R47" s="181" t="e">
        <f t="shared" ref="R47:AE47" si="10">($F$48*R48)+($F$49*R49)+($F$50*R50)+($F$51*R51)+($F$52*R52)+($F$53*R53)</f>
        <v>#REF!</v>
      </c>
      <c r="S47" s="180" t="e">
        <f t="shared" si="10"/>
        <v>#REF!</v>
      </c>
      <c r="T47" s="179" t="e">
        <f t="shared" si="10"/>
        <v>#REF!</v>
      </c>
      <c r="U47" s="178" t="e">
        <f t="shared" si="10"/>
        <v>#REF!</v>
      </c>
      <c r="V47" s="178" t="e">
        <f t="shared" si="10"/>
        <v>#REF!</v>
      </c>
      <c r="W47" s="178" t="e">
        <f t="shared" si="10"/>
        <v>#REF!</v>
      </c>
      <c r="X47" s="178" t="e">
        <f t="shared" si="10"/>
        <v>#REF!</v>
      </c>
      <c r="Y47" s="178" t="e">
        <f t="shared" si="10"/>
        <v>#REF!</v>
      </c>
      <c r="Z47" s="177" t="e">
        <f t="shared" si="10"/>
        <v>#REF!</v>
      </c>
      <c r="AA47" s="177" t="e">
        <f t="shared" si="10"/>
        <v>#REF!</v>
      </c>
      <c r="AB47" s="177" t="e">
        <f t="shared" si="10"/>
        <v>#REF!</v>
      </c>
      <c r="AC47" s="177" t="e">
        <f t="shared" si="10"/>
        <v>#REF!</v>
      </c>
      <c r="AD47" s="177" t="e">
        <f t="shared" si="10"/>
        <v>#REF!</v>
      </c>
      <c r="AE47" s="177" t="e">
        <f t="shared" si="10"/>
        <v>#REF!</v>
      </c>
    </row>
    <row r="48" spans="1:31" ht="13.9" hidden="1" customHeight="1" x14ac:dyDescent="0.2">
      <c r="A48" s="204" t="s">
        <v>123</v>
      </c>
      <c r="B48" s="203"/>
      <c r="C48" s="202"/>
      <c r="D48" s="201"/>
      <c r="E48" s="201"/>
      <c r="F48" s="201">
        <f>'ORÇAMENTO GERAL (2)'!G97</f>
        <v>7575.0867375000007</v>
      </c>
      <c r="G48" s="229"/>
      <c r="H48" s="392">
        <v>0</v>
      </c>
      <c r="I48" s="392">
        <v>0</v>
      </c>
      <c r="J48" s="605">
        <v>0</v>
      </c>
      <c r="K48" s="605">
        <v>0</v>
      </c>
      <c r="L48" s="392">
        <v>0</v>
      </c>
      <c r="M48" s="200">
        <v>0</v>
      </c>
      <c r="N48" s="200">
        <v>0</v>
      </c>
      <c r="O48" s="200">
        <v>0</v>
      </c>
      <c r="P48" s="200">
        <v>0</v>
      </c>
      <c r="Q48" s="207">
        <v>0</v>
      </c>
      <c r="R48" s="198"/>
      <c r="S48" s="199"/>
      <c r="T48" s="197"/>
      <c r="U48" s="197"/>
      <c r="V48" s="197"/>
      <c r="W48" s="197"/>
      <c r="X48" s="197"/>
      <c r="Y48" s="197"/>
      <c r="Z48" s="196"/>
      <c r="AA48" s="196"/>
      <c r="AB48" s="196"/>
      <c r="AC48" s="196"/>
      <c r="AD48" s="196"/>
      <c r="AE48" s="196"/>
    </row>
    <row r="49" spans="1:31" ht="26.45" hidden="1" customHeight="1" x14ac:dyDescent="0.2">
      <c r="A49" s="204" t="s">
        <v>122</v>
      </c>
      <c r="B49" s="203"/>
      <c r="C49" s="202"/>
      <c r="D49" s="201"/>
      <c r="E49" s="201"/>
      <c r="F49" s="201">
        <f>'ORÇAMENTO GERAL (2)'!G98</f>
        <v>801.35608500000001</v>
      </c>
      <c r="G49" s="229"/>
      <c r="H49" s="392">
        <v>0</v>
      </c>
      <c r="I49" s="392">
        <v>0</v>
      </c>
      <c r="J49" s="605">
        <v>0</v>
      </c>
      <c r="K49" s="605">
        <v>0</v>
      </c>
      <c r="L49" s="392">
        <v>0</v>
      </c>
      <c r="M49" s="200">
        <v>0</v>
      </c>
      <c r="N49" s="200">
        <v>0</v>
      </c>
      <c r="O49" s="200">
        <v>0</v>
      </c>
      <c r="P49" s="200">
        <v>0</v>
      </c>
      <c r="Q49" s="207">
        <v>0</v>
      </c>
      <c r="R49" s="198"/>
      <c r="S49" s="199"/>
      <c r="T49" s="197"/>
      <c r="U49" s="197"/>
      <c r="V49" s="197"/>
      <c r="W49" s="197"/>
      <c r="X49" s="197"/>
      <c r="Y49" s="197"/>
      <c r="Z49" s="196"/>
      <c r="AA49" s="196"/>
      <c r="AB49" s="196"/>
      <c r="AC49" s="196"/>
      <c r="AD49" s="196"/>
      <c r="AE49" s="196"/>
    </row>
    <row r="50" spans="1:31" ht="13.9" hidden="1" customHeight="1" x14ac:dyDescent="0.2">
      <c r="A50" s="204" t="s">
        <v>121</v>
      </c>
      <c r="B50" s="203"/>
      <c r="C50" s="202"/>
      <c r="D50" s="201"/>
      <c r="E50" s="201"/>
      <c r="F50" s="201">
        <f>'ORÇAMENTO GERAL (2)'!G99</f>
        <v>6773.7306525000004</v>
      </c>
      <c r="G50" s="229"/>
      <c r="H50" s="392">
        <v>0</v>
      </c>
      <c r="I50" s="392">
        <v>0</v>
      </c>
      <c r="J50" s="605">
        <v>0</v>
      </c>
      <c r="K50" s="605">
        <v>0</v>
      </c>
      <c r="L50" s="392">
        <v>0</v>
      </c>
      <c r="M50" s="200">
        <v>0</v>
      </c>
      <c r="N50" s="200">
        <v>0</v>
      </c>
      <c r="O50" s="200">
        <v>0</v>
      </c>
      <c r="P50" s="200">
        <v>0</v>
      </c>
      <c r="Q50" s="207">
        <v>0</v>
      </c>
      <c r="R50" s="198"/>
      <c r="S50" s="199"/>
      <c r="T50" s="197"/>
      <c r="U50" s="197"/>
      <c r="V50" s="197"/>
      <c r="W50" s="197"/>
      <c r="X50" s="197"/>
      <c r="Y50" s="197"/>
      <c r="Z50" s="196"/>
      <c r="AA50" s="196"/>
      <c r="AB50" s="196"/>
      <c r="AC50" s="196"/>
      <c r="AD50" s="196"/>
      <c r="AE50" s="196"/>
    </row>
    <row r="51" spans="1:31" ht="13.9" hidden="1" customHeight="1" x14ac:dyDescent="0.2">
      <c r="A51" s="204" t="s">
        <v>120</v>
      </c>
      <c r="B51" s="203"/>
      <c r="C51" s="202"/>
      <c r="D51" s="201"/>
      <c r="E51" s="201"/>
      <c r="F51" s="201">
        <f>'ORÇAMENTO GERAL (2)'!G100</f>
        <v>398455.06205599994</v>
      </c>
      <c r="G51" s="229"/>
      <c r="H51" s="392">
        <v>0</v>
      </c>
      <c r="I51" s="392">
        <v>0</v>
      </c>
      <c r="J51" s="605">
        <v>0</v>
      </c>
      <c r="K51" s="605">
        <v>0</v>
      </c>
      <c r="L51" s="392">
        <v>0</v>
      </c>
      <c r="M51" s="200">
        <v>0</v>
      </c>
      <c r="N51" s="200">
        <v>0</v>
      </c>
      <c r="O51" s="200">
        <v>0</v>
      </c>
      <c r="P51" s="200">
        <v>0</v>
      </c>
      <c r="Q51" s="207">
        <v>0</v>
      </c>
      <c r="R51" s="198"/>
      <c r="S51" s="199"/>
      <c r="T51" s="197"/>
      <c r="U51" s="197"/>
      <c r="V51" s="197"/>
      <c r="W51" s="197"/>
      <c r="X51" s="197"/>
      <c r="Y51" s="197"/>
      <c r="Z51" s="196"/>
      <c r="AA51" s="196"/>
      <c r="AB51" s="196"/>
      <c r="AC51" s="196"/>
      <c r="AD51" s="196"/>
      <c r="AE51" s="196"/>
    </row>
    <row r="52" spans="1:31" ht="13.9" hidden="1" customHeight="1" x14ac:dyDescent="0.2">
      <c r="A52" s="204" t="s">
        <v>119</v>
      </c>
      <c r="B52" s="203"/>
      <c r="C52" s="202"/>
      <c r="D52" s="201"/>
      <c r="E52" s="201"/>
      <c r="F52" s="201">
        <f>'ORÇAMENTO GERAL (2)'!G101</f>
        <v>40096.767704999998</v>
      </c>
      <c r="G52" s="229"/>
      <c r="H52" s="392">
        <v>0</v>
      </c>
      <c r="I52" s="392">
        <v>0</v>
      </c>
      <c r="J52" s="605">
        <v>0</v>
      </c>
      <c r="K52" s="605">
        <v>0</v>
      </c>
      <c r="L52" s="392">
        <v>0</v>
      </c>
      <c r="M52" s="200">
        <v>0</v>
      </c>
      <c r="N52" s="200">
        <v>0</v>
      </c>
      <c r="O52" s="200">
        <v>0</v>
      </c>
      <c r="P52" s="200">
        <v>0</v>
      </c>
      <c r="Q52" s="207">
        <v>0</v>
      </c>
      <c r="R52" s="198"/>
      <c r="S52" s="199"/>
      <c r="T52" s="197"/>
      <c r="U52" s="197"/>
      <c r="V52" s="197"/>
      <c r="W52" s="197"/>
      <c r="X52" s="197"/>
      <c r="Y52" s="197"/>
      <c r="Z52" s="196"/>
      <c r="AA52" s="196"/>
      <c r="AB52" s="196"/>
      <c r="AC52" s="196"/>
      <c r="AD52" s="196"/>
      <c r="AE52" s="196"/>
    </row>
    <row r="53" spans="1:31" ht="13.9" hidden="1" customHeight="1" x14ac:dyDescent="0.2">
      <c r="A53" s="204" t="s">
        <v>118</v>
      </c>
      <c r="B53" s="203"/>
      <c r="C53" s="202"/>
      <c r="D53" s="201"/>
      <c r="E53" s="201"/>
      <c r="F53" s="201" t="e">
        <f>'ORÇAMENTO GERAL (2)'!#REF!</f>
        <v>#REF!</v>
      </c>
      <c r="G53" s="229"/>
      <c r="H53" s="392">
        <v>0</v>
      </c>
      <c r="I53" s="392">
        <v>0</v>
      </c>
      <c r="J53" s="605">
        <v>0</v>
      </c>
      <c r="K53" s="605">
        <v>0</v>
      </c>
      <c r="L53" s="392">
        <v>0</v>
      </c>
      <c r="M53" s="200">
        <v>0</v>
      </c>
      <c r="N53" s="200">
        <v>0</v>
      </c>
      <c r="O53" s="200">
        <v>0</v>
      </c>
      <c r="P53" s="200">
        <v>0</v>
      </c>
      <c r="Q53" s="207">
        <v>0</v>
      </c>
      <c r="R53" s="198"/>
      <c r="S53" s="199"/>
      <c r="T53" s="197"/>
      <c r="U53" s="197"/>
      <c r="V53" s="197"/>
      <c r="W53" s="197"/>
      <c r="X53" s="197"/>
      <c r="Y53" s="197"/>
      <c r="Z53" s="196"/>
      <c r="AA53" s="196"/>
      <c r="AB53" s="196"/>
      <c r="AC53" s="196"/>
      <c r="AD53" s="196"/>
      <c r="AE53" s="196"/>
    </row>
    <row r="54" spans="1:31" x14ac:dyDescent="0.25">
      <c r="A54" s="469" t="s">
        <v>94</v>
      </c>
      <c r="B54" s="457" t="s">
        <v>65</v>
      </c>
      <c r="C54" s="458"/>
      <c r="D54" s="458"/>
      <c r="E54" s="459"/>
      <c r="F54" s="466">
        <f>'ORÇAMENTO GERAL (2)'!G36</f>
        <v>10645.2264</v>
      </c>
      <c r="G54" s="195">
        <f>F54/$F$173</f>
        <v>6.1685831241725586E-3</v>
      </c>
      <c r="H54" s="368"/>
      <c r="I54" s="194">
        <v>1</v>
      </c>
      <c r="J54" s="368"/>
      <c r="K54" s="368"/>
      <c r="L54" s="194"/>
      <c r="M54" s="193"/>
      <c r="N54" s="194"/>
      <c r="O54" s="194"/>
      <c r="P54" s="194"/>
      <c r="Q54" s="192"/>
      <c r="R54" s="193">
        <f>H54+I54+J54+K54+L54+M54+N54+O54+P54+Q54</f>
        <v>1</v>
      </c>
      <c r="S54" s="192" t="e">
        <f t="shared" ref="S54:AE54" si="11">S56/$F$54</f>
        <v>#REF!</v>
      </c>
      <c r="T54" s="191" t="e">
        <f t="shared" si="11"/>
        <v>#REF!</v>
      </c>
      <c r="U54" s="190" t="e">
        <f t="shared" si="11"/>
        <v>#REF!</v>
      </c>
      <c r="V54" s="190" t="e">
        <f t="shared" si="11"/>
        <v>#REF!</v>
      </c>
      <c r="W54" s="190" t="e">
        <f t="shared" si="11"/>
        <v>#REF!</v>
      </c>
      <c r="X54" s="190" t="e">
        <f t="shared" si="11"/>
        <v>#REF!</v>
      </c>
      <c r="Y54" s="190" t="e">
        <f t="shared" si="11"/>
        <v>#REF!</v>
      </c>
      <c r="Z54" s="189" t="e">
        <f t="shared" si="11"/>
        <v>#REF!</v>
      </c>
      <c r="AA54" s="189" t="e">
        <f t="shared" si="11"/>
        <v>#REF!</v>
      </c>
      <c r="AB54" s="189" t="e">
        <f t="shared" si="11"/>
        <v>#REF!</v>
      </c>
      <c r="AC54" s="189" t="e">
        <f t="shared" si="11"/>
        <v>#REF!</v>
      </c>
      <c r="AD54" s="189" t="e">
        <f t="shared" si="11"/>
        <v>#REF!</v>
      </c>
      <c r="AE54" s="189" t="e">
        <f t="shared" si="11"/>
        <v>#REF!</v>
      </c>
    </row>
    <row r="55" spans="1:31" ht="5.0999999999999996" customHeight="1" x14ac:dyDescent="0.25">
      <c r="A55" s="470"/>
      <c r="B55" s="460"/>
      <c r="C55" s="461"/>
      <c r="D55" s="461"/>
      <c r="E55" s="462"/>
      <c r="F55" s="467"/>
      <c r="G55" s="229"/>
      <c r="H55" s="369"/>
      <c r="I55" s="206"/>
      <c r="J55" s="369"/>
      <c r="K55" s="369"/>
      <c r="L55" s="187"/>
      <c r="M55" s="225"/>
      <c r="N55" s="187"/>
      <c r="O55" s="187"/>
      <c r="P55" s="187"/>
      <c r="Q55" s="209"/>
      <c r="R55" s="185"/>
      <c r="S55" s="186"/>
      <c r="T55" s="185"/>
      <c r="U55" s="184"/>
      <c r="V55" s="184"/>
      <c r="W55" s="184"/>
      <c r="X55" s="184"/>
      <c r="Y55" s="184"/>
      <c r="Z55" s="183"/>
      <c r="AA55" s="183"/>
      <c r="AB55" s="183"/>
      <c r="AC55" s="183"/>
      <c r="AD55" s="183"/>
      <c r="AE55" s="183"/>
    </row>
    <row r="56" spans="1:31" x14ac:dyDescent="0.25">
      <c r="A56" s="471"/>
      <c r="B56" s="463"/>
      <c r="C56" s="464"/>
      <c r="D56" s="464"/>
      <c r="E56" s="465"/>
      <c r="F56" s="468"/>
      <c r="G56" s="229"/>
      <c r="H56" s="370">
        <f t="shared" ref="H56:Q56" si="12">H54*$F$54</f>
        <v>0</v>
      </c>
      <c r="I56" s="205">
        <f t="shared" si="12"/>
        <v>10645.2264</v>
      </c>
      <c r="J56" s="370">
        <f t="shared" si="12"/>
        <v>0</v>
      </c>
      <c r="K56" s="370">
        <f t="shared" si="12"/>
        <v>0</v>
      </c>
      <c r="L56" s="205">
        <f t="shared" si="12"/>
        <v>0</v>
      </c>
      <c r="M56" s="181">
        <f t="shared" si="12"/>
        <v>0</v>
      </c>
      <c r="N56" s="205">
        <f t="shared" si="12"/>
        <v>0</v>
      </c>
      <c r="O56" s="205">
        <f t="shared" si="12"/>
        <v>0</v>
      </c>
      <c r="P56" s="205">
        <f t="shared" si="12"/>
        <v>0</v>
      </c>
      <c r="Q56" s="180">
        <f t="shared" si="12"/>
        <v>0</v>
      </c>
      <c r="R56" s="181" t="e">
        <f t="shared" ref="R56:AE56" si="13">($F$57*R57)+($F$58*R58)+($F$59*R59)+($F$60*R60)+($F$61*R61)+($F$62*R62)+($F$63*R63)+($F$64*R64)</f>
        <v>#REF!</v>
      </c>
      <c r="S56" s="180" t="e">
        <f t="shared" si="13"/>
        <v>#REF!</v>
      </c>
      <c r="T56" s="179" t="e">
        <f t="shared" si="13"/>
        <v>#REF!</v>
      </c>
      <c r="U56" s="178" t="e">
        <f t="shared" si="13"/>
        <v>#REF!</v>
      </c>
      <c r="V56" s="178" t="e">
        <f t="shared" si="13"/>
        <v>#REF!</v>
      </c>
      <c r="W56" s="178" t="e">
        <f t="shared" si="13"/>
        <v>#REF!</v>
      </c>
      <c r="X56" s="178" t="e">
        <f t="shared" si="13"/>
        <v>#REF!</v>
      </c>
      <c r="Y56" s="178" t="e">
        <f t="shared" si="13"/>
        <v>#REF!</v>
      </c>
      <c r="Z56" s="177" t="e">
        <f t="shared" si="13"/>
        <v>#REF!</v>
      </c>
      <c r="AA56" s="177" t="e">
        <f t="shared" si="13"/>
        <v>#REF!</v>
      </c>
      <c r="AB56" s="177" t="e">
        <f t="shared" si="13"/>
        <v>#REF!</v>
      </c>
      <c r="AC56" s="177" t="e">
        <f t="shared" si="13"/>
        <v>#REF!</v>
      </c>
      <c r="AD56" s="177" t="e">
        <f t="shared" si="13"/>
        <v>#REF!</v>
      </c>
      <c r="AE56" s="177" t="e">
        <f t="shared" si="13"/>
        <v>#REF!</v>
      </c>
    </row>
    <row r="57" spans="1:31" ht="13.9" hidden="1" customHeight="1" x14ac:dyDescent="0.2">
      <c r="A57" s="246" t="s">
        <v>116</v>
      </c>
      <c r="B57" s="244"/>
      <c r="C57" s="243"/>
      <c r="D57" s="242"/>
      <c r="E57" s="241"/>
      <c r="F57" s="238"/>
      <c r="G57" s="229"/>
      <c r="H57" s="392"/>
      <c r="I57" s="392"/>
      <c r="J57" s="392"/>
      <c r="K57" s="392"/>
      <c r="L57" s="392"/>
      <c r="M57" s="200"/>
      <c r="N57" s="200"/>
      <c r="O57" s="200"/>
      <c r="P57" s="200"/>
      <c r="Q57" s="207"/>
      <c r="R57" s="198"/>
      <c r="S57" s="199"/>
      <c r="T57" s="197"/>
      <c r="U57" s="197"/>
      <c r="V57" s="197"/>
      <c r="W57" s="197"/>
      <c r="X57" s="197"/>
      <c r="Y57" s="197"/>
      <c r="Z57" s="196"/>
      <c r="AA57" s="196"/>
      <c r="AB57" s="196"/>
      <c r="AC57" s="196"/>
      <c r="AD57" s="196"/>
      <c r="AE57" s="196"/>
    </row>
    <row r="58" spans="1:31" ht="13.9" hidden="1" customHeight="1" x14ac:dyDescent="0.2">
      <c r="A58" s="245" t="s">
        <v>115</v>
      </c>
      <c r="B58" s="203"/>
      <c r="C58" s="202"/>
      <c r="D58" s="201"/>
      <c r="E58" s="201"/>
      <c r="F58" s="201" t="e">
        <f>'ORÇAMENTO GERAL (2)'!#REF!</f>
        <v>#REF!</v>
      </c>
      <c r="G58" s="229"/>
      <c r="H58" s="392">
        <v>0</v>
      </c>
      <c r="I58" s="392">
        <v>0</v>
      </c>
      <c r="J58" s="392">
        <v>0</v>
      </c>
      <c r="K58" s="392">
        <v>0</v>
      </c>
      <c r="L58" s="392">
        <v>0</v>
      </c>
      <c r="M58" s="200">
        <v>0</v>
      </c>
      <c r="N58" s="200">
        <v>0</v>
      </c>
      <c r="O58" s="200">
        <v>0</v>
      </c>
      <c r="P58" s="200">
        <v>0</v>
      </c>
      <c r="Q58" s="207">
        <v>0</v>
      </c>
      <c r="R58" s="198"/>
      <c r="S58" s="199"/>
      <c r="T58" s="197"/>
      <c r="U58" s="197"/>
      <c r="V58" s="197"/>
      <c r="W58" s="197"/>
      <c r="X58" s="197"/>
      <c r="Y58" s="197"/>
      <c r="Z58" s="196"/>
      <c r="AA58" s="196"/>
      <c r="AB58" s="196"/>
      <c r="AC58" s="196"/>
      <c r="AD58" s="196"/>
      <c r="AE58" s="196"/>
    </row>
    <row r="59" spans="1:31" ht="13.9" hidden="1" customHeight="1" x14ac:dyDescent="0.2">
      <c r="A59" s="245" t="s">
        <v>114</v>
      </c>
      <c r="B59" s="203"/>
      <c r="C59" s="202"/>
      <c r="D59" s="201"/>
      <c r="E59" s="201"/>
      <c r="F59" s="201" t="e">
        <f>'ORÇAMENTO GERAL (2)'!#REF!</f>
        <v>#REF!</v>
      </c>
      <c r="G59" s="229"/>
      <c r="H59" s="392">
        <v>0</v>
      </c>
      <c r="I59" s="392">
        <v>0</v>
      </c>
      <c r="J59" s="392">
        <v>0</v>
      </c>
      <c r="K59" s="392">
        <v>0</v>
      </c>
      <c r="L59" s="392">
        <v>0</v>
      </c>
      <c r="M59" s="200">
        <v>0</v>
      </c>
      <c r="N59" s="200">
        <v>0</v>
      </c>
      <c r="O59" s="200">
        <v>0</v>
      </c>
      <c r="P59" s="200">
        <v>0</v>
      </c>
      <c r="Q59" s="207">
        <v>0</v>
      </c>
      <c r="R59" s="198"/>
      <c r="S59" s="199"/>
      <c r="T59" s="197"/>
      <c r="U59" s="197"/>
      <c r="V59" s="197"/>
      <c r="W59" s="197"/>
      <c r="X59" s="197"/>
      <c r="Y59" s="197"/>
      <c r="Z59" s="196"/>
      <c r="AA59" s="196"/>
      <c r="AB59" s="196"/>
      <c r="AC59" s="196"/>
      <c r="AD59" s="196"/>
      <c r="AE59" s="196"/>
    </row>
    <row r="60" spans="1:31" ht="13.9" hidden="1" customHeight="1" x14ac:dyDescent="0.2">
      <c r="A60" s="245" t="s">
        <v>113</v>
      </c>
      <c r="B60" s="203"/>
      <c r="C60" s="202"/>
      <c r="D60" s="201"/>
      <c r="E60" s="201"/>
      <c r="F60" s="201" t="e">
        <f>'ORÇAMENTO GERAL (2)'!#REF!</f>
        <v>#REF!</v>
      </c>
      <c r="G60" s="229"/>
      <c r="H60" s="392">
        <v>0</v>
      </c>
      <c r="I60" s="392">
        <v>0</v>
      </c>
      <c r="J60" s="392">
        <v>0</v>
      </c>
      <c r="K60" s="392">
        <v>0</v>
      </c>
      <c r="L60" s="392">
        <v>0</v>
      </c>
      <c r="M60" s="200">
        <v>0</v>
      </c>
      <c r="N60" s="200">
        <v>0</v>
      </c>
      <c r="O60" s="200">
        <v>0</v>
      </c>
      <c r="P60" s="200">
        <v>0</v>
      </c>
      <c r="Q60" s="207">
        <v>0</v>
      </c>
      <c r="R60" s="198"/>
      <c r="S60" s="199"/>
      <c r="T60" s="197"/>
      <c r="U60" s="197"/>
      <c r="V60" s="197"/>
      <c r="W60" s="197"/>
      <c r="X60" s="197"/>
      <c r="Y60" s="197"/>
      <c r="Z60" s="196"/>
      <c r="AA60" s="196"/>
      <c r="AB60" s="196"/>
      <c r="AC60" s="196"/>
      <c r="AD60" s="196"/>
      <c r="AE60" s="196"/>
    </row>
    <row r="61" spans="1:31" s="230" customFormat="1" ht="13.9" hidden="1" customHeight="1" x14ac:dyDescent="0.2">
      <c r="A61" s="246" t="s">
        <v>112</v>
      </c>
      <c r="B61" s="240"/>
      <c r="C61" s="239"/>
      <c r="D61" s="212"/>
      <c r="E61" s="211"/>
      <c r="F61" s="238"/>
      <c r="G61" s="237"/>
      <c r="H61" s="392">
        <v>0</v>
      </c>
      <c r="I61" s="392">
        <v>0</v>
      </c>
      <c r="J61" s="392">
        <v>0</v>
      </c>
      <c r="K61" s="392">
        <v>0</v>
      </c>
      <c r="L61" s="392">
        <v>0</v>
      </c>
      <c r="M61" s="200">
        <v>0</v>
      </c>
      <c r="N61" s="200">
        <v>0</v>
      </c>
      <c r="O61" s="200">
        <v>0</v>
      </c>
      <c r="P61" s="200">
        <v>0</v>
      </c>
      <c r="Q61" s="207">
        <v>0</v>
      </c>
      <c r="R61" s="198"/>
      <c r="S61" s="199"/>
      <c r="T61" s="197"/>
      <c r="U61" s="197"/>
      <c r="V61" s="197"/>
      <c r="W61" s="197"/>
      <c r="X61" s="197"/>
      <c r="Y61" s="197"/>
      <c r="Z61" s="196"/>
      <c r="AA61" s="196"/>
      <c r="AB61" s="196"/>
      <c r="AC61" s="196"/>
      <c r="AD61" s="196"/>
      <c r="AE61" s="196"/>
    </row>
    <row r="62" spans="1:31" ht="13.9" hidden="1" customHeight="1" x14ac:dyDescent="0.2">
      <c r="A62" s="245" t="s">
        <v>111</v>
      </c>
      <c r="B62" s="203"/>
      <c r="C62" s="202"/>
      <c r="D62" s="201"/>
      <c r="E62" s="201"/>
      <c r="F62" s="201" t="e">
        <f>'ORÇAMENTO GERAL (2)'!#REF!</f>
        <v>#REF!</v>
      </c>
      <c r="G62" s="229"/>
      <c r="H62" s="392">
        <v>0</v>
      </c>
      <c r="I62" s="392">
        <v>0</v>
      </c>
      <c r="J62" s="392">
        <v>0</v>
      </c>
      <c r="K62" s="392">
        <v>0</v>
      </c>
      <c r="L62" s="392">
        <v>0</v>
      </c>
      <c r="M62" s="200">
        <v>0</v>
      </c>
      <c r="N62" s="200">
        <v>0</v>
      </c>
      <c r="O62" s="200">
        <v>0</v>
      </c>
      <c r="P62" s="200">
        <v>0</v>
      </c>
      <c r="Q62" s="207">
        <v>0</v>
      </c>
      <c r="R62" s="198"/>
      <c r="S62" s="199"/>
      <c r="T62" s="197"/>
      <c r="U62" s="197"/>
      <c r="V62" s="197"/>
      <c r="W62" s="197"/>
      <c r="X62" s="197"/>
      <c r="Y62" s="197"/>
      <c r="Z62" s="196"/>
      <c r="AA62" s="196"/>
      <c r="AB62" s="196"/>
      <c r="AC62" s="196"/>
      <c r="AD62" s="196"/>
      <c r="AE62" s="196"/>
    </row>
    <row r="63" spans="1:31" ht="13.9" hidden="1" customHeight="1" x14ac:dyDescent="0.2">
      <c r="A63" s="245" t="s">
        <v>110</v>
      </c>
      <c r="B63" s="203"/>
      <c r="C63" s="202"/>
      <c r="D63" s="201"/>
      <c r="E63" s="201"/>
      <c r="F63" s="201" t="e">
        <f>'ORÇAMENTO GERAL (2)'!#REF!</f>
        <v>#REF!</v>
      </c>
      <c r="G63" s="229"/>
      <c r="H63" s="392">
        <v>0</v>
      </c>
      <c r="I63" s="392">
        <v>0</v>
      </c>
      <c r="J63" s="392">
        <v>0</v>
      </c>
      <c r="K63" s="392">
        <v>0</v>
      </c>
      <c r="L63" s="392">
        <v>0</v>
      </c>
      <c r="M63" s="200">
        <v>0</v>
      </c>
      <c r="N63" s="200">
        <v>0</v>
      </c>
      <c r="O63" s="200">
        <v>0</v>
      </c>
      <c r="P63" s="200">
        <v>0</v>
      </c>
      <c r="Q63" s="207">
        <v>0</v>
      </c>
      <c r="R63" s="198"/>
      <c r="S63" s="199"/>
      <c r="T63" s="197"/>
      <c r="U63" s="197"/>
      <c r="V63" s="197"/>
      <c r="W63" s="197"/>
      <c r="X63" s="197"/>
      <c r="Y63" s="197"/>
      <c r="Z63" s="196"/>
      <c r="AA63" s="196"/>
      <c r="AB63" s="196"/>
      <c r="AC63" s="196"/>
      <c r="AD63" s="196"/>
      <c r="AE63" s="196"/>
    </row>
    <row r="64" spans="1:31" ht="13.9" hidden="1" customHeight="1" x14ac:dyDescent="0.2">
      <c r="A64" s="245" t="s">
        <v>109</v>
      </c>
      <c r="B64" s="203"/>
      <c r="C64" s="202"/>
      <c r="D64" s="201"/>
      <c r="E64" s="201"/>
      <c r="F64" s="201" t="e">
        <f>'ORÇAMENTO GERAL (2)'!#REF!</f>
        <v>#REF!</v>
      </c>
      <c r="G64" s="229"/>
      <c r="H64" s="392">
        <v>0</v>
      </c>
      <c r="I64" s="392">
        <v>0</v>
      </c>
      <c r="J64" s="392">
        <v>0</v>
      </c>
      <c r="K64" s="392">
        <v>0</v>
      </c>
      <c r="L64" s="392">
        <v>0</v>
      </c>
      <c r="M64" s="200">
        <v>0</v>
      </c>
      <c r="N64" s="200">
        <v>0</v>
      </c>
      <c r="O64" s="200">
        <v>0</v>
      </c>
      <c r="P64" s="200">
        <v>0</v>
      </c>
      <c r="Q64" s="207">
        <v>0</v>
      </c>
      <c r="R64" s="198"/>
      <c r="S64" s="199"/>
      <c r="T64" s="197"/>
      <c r="U64" s="197"/>
      <c r="V64" s="197"/>
      <c r="W64" s="197"/>
      <c r="X64" s="197"/>
      <c r="Y64" s="197"/>
      <c r="Z64" s="196"/>
      <c r="AA64" s="196"/>
      <c r="AB64" s="196"/>
      <c r="AC64" s="196"/>
      <c r="AD64" s="196"/>
      <c r="AE64" s="196"/>
    </row>
    <row r="65" spans="1:31" x14ac:dyDescent="0.25">
      <c r="A65" s="454" t="s">
        <v>89</v>
      </c>
      <c r="B65" s="457" t="s">
        <v>64</v>
      </c>
      <c r="C65" s="458"/>
      <c r="D65" s="458"/>
      <c r="E65" s="459"/>
      <c r="F65" s="466">
        <f>'ORÇAMENTO GERAL (2)'!G41</f>
        <v>7575.0867375000007</v>
      </c>
      <c r="G65" s="195">
        <f>F65/$F$173</f>
        <v>4.3895310872003506E-3</v>
      </c>
      <c r="H65" s="368"/>
      <c r="I65" s="368">
        <v>1</v>
      </c>
      <c r="J65" s="368"/>
      <c r="K65" s="368"/>
      <c r="L65" s="368"/>
      <c r="M65" s="193"/>
      <c r="N65" s="194"/>
      <c r="O65" s="194"/>
      <c r="P65" s="194"/>
      <c r="Q65" s="192"/>
      <c r="R65" s="193">
        <f>H65+I65+J65+K65+L65+M65+N65+O65+P65+Q65</f>
        <v>1</v>
      </c>
      <c r="S65" s="192">
        <f t="shared" ref="S65:AE65" si="14">S67/$F$65</f>
        <v>0</v>
      </c>
      <c r="T65" s="191">
        <f t="shared" si="14"/>
        <v>0</v>
      </c>
      <c r="U65" s="190">
        <f t="shared" si="14"/>
        <v>0</v>
      </c>
      <c r="V65" s="190">
        <f t="shared" si="14"/>
        <v>0</v>
      </c>
      <c r="W65" s="190">
        <f t="shared" si="14"/>
        <v>0</v>
      </c>
      <c r="X65" s="190">
        <f t="shared" si="14"/>
        <v>0</v>
      </c>
      <c r="Y65" s="190">
        <f t="shared" si="14"/>
        <v>0</v>
      </c>
      <c r="Z65" s="189">
        <f t="shared" si="14"/>
        <v>0</v>
      </c>
      <c r="AA65" s="189">
        <f t="shared" si="14"/>
        <v>0</v>
      </c>
      <c r="AB65" s="189">
        <f t="shared" si="14"/>
        <v>0</v>
      </c>
      <c r="AC65" s="189">
        <f t="shared" si="14"/>
        <v>0</v>
      </c>
      <c r="AD65" s="189">
        <f t="shared" si="14"/>
        <v>0</v>
      </c>
      <c r="AE65" s="189">
        <f t="shared" si="14"/>
        <v>0</v>
      </c>
    </row>
    <row r="66" spans="1:31" ht="5.0999999999999996" customHeight="1" x14ac:dyDescent="0.25">
      <c r="A66" s="455"/>
      <c r="B66" s="460"/>
      <c r="C66" s="461"/>
      <c r="D66" s="461"/>
      <c r="E66" s="462"/>
      <c r="F66" s="467"/>
      <c r="G66" s="229"/>
      <c r="H66" s="369"/>
      <c r="I66" s="606"/>
      <c r="J66" s="369"/>
      <c r="K66" s="369"/>
      <c r="L66" s="369"/>
      <c r="M66" s="225"/>
      <c r="N66" s="187"/>
      <c r="O66" s="187"/>
      <c r="P66" s="187"/>
      <c r="Q66" s="209"/>
      <c r="R66" s="185"/>
      <c r="S66" s="186"/>
      <c r="T66" s="185"/>
      <c r="U66" s="184"/>
      <c r="V66" s="184"/>
      <c r="W66" s="184"/>
      <c r="X66" s="184"/>
      <c r="Y66" s="184"/>
      <c r="Z66" s="183"/>
      <c r="AA66" s="183"/>
      <c r="AB66" s="183"/>
      <c r="AC66" s="183"/>
      <c r="AD66" s="183"/>
      <c r="AE66" s="183"/>
    </row>
    <row r="67" spans="1:31" x14ac:dyDescent="0.25">
      <c r="A67" s="456"/>
      <c r="B67" s="463"/>
      <c r="C67" s="464"/>
      <c r="D67" s="464"/>
      <c r="E67" s="465"/>
      <c r="F67" s="468"/>
      <c r="G67" s="229"/>
      <c r="H67" s="370">
        <f t="shared" ref="H67:M67" si="15">H65*$F$32</f>
        <v>0</v>
      </c>
      <c r="I67" s="370">
        <f>I65*F65</f>
        <v>7575.0867375000007</v>
      </c>
      <c r="J67" s="370">
        <f t="shared" si="15"/>
        <v>0</v>
      </c>
      <c r="K67" s="370">
        <f t="shared" si="15"/>
        <v>0</v>
      </c>
      <c r="L67" s="370">
        <f t="shared" si="15"/>
        <v>0</v>
      </c>
      <c r="M67" s="181">
        <f t="shared" si="15"/>
        <v>0</v>
      </c>
      <c r="N67" s="205">
        <f t="shared" ref="H67:Q67" si="16">N65*$F$65</f>
        <v>0</v>
      </c>
      <c r="O67" s="205">
        <f t="shared" si="16"/>
        <v>0</v>
      </c>
      <c r="P67" s="205">
        <f t="shared" si="16"/>
        <v>0</v>
      </c>
      <c r="Q67" s="180">
        <f t="shared" si="16"/>
        <v>0</v>
      </c>
      <c r="R67" s="181">
        <f>($FH$6918)+($F$69*R69)+($F$70*R70)+($F$71*R71)+($F$72*R72)+($F$73*R73)+($F$74*R74)+($F$75*R75)+($F$76*R76)+($F$77*R77)+($F$78*R78)+($F$79*R79)+($F$80*R80)</f>
        <v>0</v>
      </c>
      <c r="S67" s="180">
        <f>($FH$6918)+($F$69*S69)+($F$70*S70)+($F$71*S71)+($F$72*S72)+($F$73*S73)+($F$74*S74)+($F$75*S75)+($F$76*S76)+($F$77*S77)+($F$78*S78)+($F$79*S79)+($F$80*S80)</f>
        <v>0</v>
      </c>
      <c r="T67" s="179">
        <f t="shared" ref="T67:AE67" si="17">($F$68*T68)+($F$69*T69)+($F$70*T70)+($F$71*T71)+($F$72*T72)+($F$73*T73)+($F$74*T74)+($F$75*T75)+($F$76*T76)+($F$77*T77)+($F$78*T78)+($F$79*T79)+($F$80*T80)</f>
        <v>0</v>
      </c>
      <c r="U67" s="178">
        <f t="shared" si="17"/>
        <v>0</v>
      </c>
      <c r="V67" s="178">
        <f t="shared" si="17"/>
        <v>0</v>
      </c>
      <c r="W67" s="178">
        <f t="shared" si="17"/>
        <v>0</v>
      </c>
      <c r="X67" s="178">
        <f t="shared" si="17"/>
        <v>0</v>
      </c>
      <c r="Y67" s="178">
        <f t="shared" si="17"/>
        <v>0</v>
      </c>
      <c r="Z67" s="177">
        <f t="shared" si="17"/>
        <v>0</v>
      </c>
      <c r="AA67" s="177">
        <f t="shared" si="17"/>
        <v>0</v>
      </c>
      <c r="AB67" s="177">
        <f t="shared" si="17"/>
        <v>0</v>
      </c>
      <c r="AC67" s="177">
        <f t="shared" si="17"/>
        <v>0</v>
      </c>
      <c r="AD67" s="177">
        <f t="shared" si="17"/>
        <v>0</v>
      </c>
      <c r="AE67" s="177">
        <f t="shared" si="17"/>
        <v>0</v>
      </c>
    </row>
    <row r="68" spans="1:31" ht="13.9" hidden="1" customHeight="1" x14ac:dyDescent="0.2">
      <c r="A68" s="454" t="s">
        <v>175</v>
      </c>
      <c r="B68" s="457" t="s">
        <v>64</v>
      </c>
      <c r="C68" s="458"/>
      <c r="D68" s="458"/>
      <c r="E68" s="459"/>
      <c r="F68" s="466">
        <f>'ORÇAMENTO GERAL (2)'!G44</f>
        <v>400935.13855999999</v>
      </c>
      <c r="G68" s="195">
        <f t="shared" ref="G68" si="18">F68/$F$173</f>
        <v>0.23232965055670424</v>
      </c>
      <c r="H68" s="368">
        <v>0</v>
      </c>
      <c r="I68" s="368">
        <v>0</v>
      </c>
      <c r="J68" s="368">
        <v>0.5</v>
      </c>
      <c r="K68" s="368">
        <v>0.5</v>
      </c>
      <c r="L68" s="368">
        <v>0</v>
      </c>
      <c r="M68" s="193"/>
      <c r="N68" s="200"/>
      <c r="O68" s="200"/>
      <c r="P68" s="200"/>
      <c r="Q68" s="207"/>
      <c r="R68" s="198"/>
      <c r="S68" s="199"/>
      <c r="T68" s="197"/>
      <c r="U68" s="197"/>
      <c r="V68" s="197"/>
      <c r="W68" s="197"/>
      <c r="X68" s="197"/>
      <c r="Y68" s="197"/>
      <c r="Z68" s="196"/>
      <c r="AA68" s="196"/>
      <c r="AB68" s="196"/>
      <c r="AC68" s="196"/>
      <c r="AD68" s="196"/>
      <c r="AE68" s="196"/>
    </row>
    <row r="69" spans="1:31" ht="13.9" hidden="1" customHeight="1" x14ac:dyDescent="0.2">
      <c r="A69" s="455"/>
      <c r="B69" s="460"/>
      <c r="C69" s="461"/>
      <c r="D69" s="461"/>
      <c r="E69" s="462"/>
      <c r="F69" s="467"/>
      <c r="G69" s="229"/>
      <c r="H69" s="369"/>
      <c r="I69" s="369"/>
      <c r="J69" s="369"/>
      <c r="K69" s="369"/>
      <c r="L69" s="369"/>
      <c r="M69" s="225"/>
      <c r="N69" s="200">
        <v>0</v>
      </c>
      <c r="O69" s="200">
        <v>0</v>
      </c>
      <c r="P69" s="200">
        <v>0</v>
      </c>
      <c r="Q69" s="207">
        <v>0</v>
      </c>
      <c r="R69" s="198"/>
      <c r="S69" s="199"/>
      <c r="T69" s="197"/>
      <c r="U69" s="197"/>
      <c r="V69" s="197"/>
      <c r="W69" s="197"/>
      <c r="X69" s="197"/>
      <c r="Y69" s="197"/>
      <c r="Z69" s="196"/>
      <c r="AA69" s="196"/>
      <c r="AB69" s="196"/>
      <c r="AC69" s="196"/>
      <c r="AD69" s="196"/>
      <c r="AE69" s="196"/>
    </row>
    <row r="70" spans="1:31" ht="13.9" hidden="1" customHeight="1" x14ac:dyDescent="0.2">
      <c r="A70" s="456"/>
      <c r="B70" s="463"/>
      <c r="C70" s="464"/>
      <c r="D70" s="464"/>
      <c r="E70" s="465"/>
      <c r="F70" s="468"/>
      <c r="G70" s="229"/>
      <c r="H70" s="370">
        <f t="shared" ref="H70:M70" si="19">H68*$F$65</f>
        <v>0</v>
      </c>
      <c r="I70" s="370">
        <f t="shared" si="19"/>
        <v>0</v>
      </c>
      <c r="J70" s="370">
        <f t="shared" si="19"/>
        <v>3787.5433687500004</v>
      </c>
      <c r="K70" s="370">
        <f t="shared" si="19"/>
        <v>3787.5433687500004</v>
      </c>
      <c r="L70" s="370">
        <f t="shared" si="19"/>
        <v>0</v>
      </c>
      <c r="M70" s="181">
        <f t="shared" si="19"/>
        <v>0</v>
      </c>
      <c r="N70" s="200">
        <v>0</v>
      </c>
      <c r="O70" s="200">
        <v>0</v>
      </c>
      <c r="P70" s="200">
        <v>0</v>
      </c>
      <c r="Q70" s="207">
        <v>0</v>
      </c>
      <c r="R70" s="198"/>
      <c r="S70" s="199"/>
      <c r="T70" s="197"/>
      <c r="U70" s="197"/>
      <c r="V70" s="197"/>
      <c r="W70" s="197"/>
      <c r="X70" s="197"/>
      <c r="Y70" s="197"/>
      <c r="Z70" s="196"/>
      <c r="AA70" s="196"/>
      <c r="AB70" s="196"/>
      <c r="AC70" s="196"/>
      <c r="AD70" s="196"/>
      <c r="AE70" s="196"/>
    </row>
    <row r="71" spans="1:31" ht="13.9" hidden="1" customHeight="1" x14ac:dyDescent="0.2">
      <c r="A71" s="454" t="s">
        <v>173</v>
      </c>
      <c r="B71" s="457" t="s">
        <v>64</v>
      </c>
      <c r="C71" s="458"/>
      <c r="D71" s="458"/>
      <c r="E71" s="459"/>
      <c r="F71" s="466">
        <f>'ORÇAMENTO GERAL (2)'!G47</f>
        <v>6478.0469999999996</v>
      </c>
      <c r="G71" s="195">
        <f t="shared" ref="G71" si="20">F71/$F$173</f>
        <v>3.7538301112878792E-3</v>
      </c>
      <c r="H71" s="368">
        <v>0</v>
      </c>
      <c r="I71" s="368">
        <v>0</v>
      </c>
      <c r="J71" s="368">
        <v>0.5</v>
      </c>
      <c r="K71" s="368">
        <v>0.5</v>
      </c>
      <c r="L71" s="368">
        <v>0</v>
      </c>
      <c r="M71" s="193"/>
      <c r="N71" s="200">
        <v>0</v>
      </c>
      <c r="O71" s="200">
        <v>0</v>
      </c>
      <c r="P71" s="200">
        <v>0</v>
      </c>
      <c r="Q71" s="207">
        <v>0</v>
      </c>
      <c r="R71" s="198"/>
      <c r="S71" s="199"/>
      <c r="T71" s="197"/>
      <c r="U71" s="197"/>
      <c r="V71" s="197"/>
      <c r="W71" s="197"/>
      <c r="X71" s="197"/>
      <c r="Y71" s="197"/>
      <c r="Z71" s="196"/>
      <c r="AA71" s="196"/>
      <c r="AB71" s="196"/>
      <c r="AC71" s="196"/>
      <c r="AD71" s="196"/>
      <c r="AE71" s="196"/>
    </row>
    <row r="72" spans="1:31" s="230" customFormat="1" ht="13.9" hidden="1" customHeight="1" x14ac:dyDescent="0.2">
      <c r="A72" s="455"/>
      <c r="B72" s="460"/>
      <c r="C72" s="461"/>
      <c r="D72" s="461"/>
      <c r="E72" s="462"/>
      <c r="F72" s="467"/>
      <c r="G72" s="229"/>
      <c r="H72" s="369"/>
      <c r="I72" s="369"/>
      <c r="J72" s="369"/>
      <c r="K72" s="369"/>
      <c r="L72" s="369"/>
      <c r="M72" s="225"/>
      <c r="N72" s="200">
        <v>0</v>
      </c>
      <c r="O72" s="200">
        <v>0</v>
      </c>
      <c r="P72" s="200">
        <v>0</v>
      </c>
      <c r="Q72" s="207">
        <v>0</v>
      </c>
      <c r="R72" s="198"/>
      <c r="S72" s="199"/>
      <c r="T72" s="197"/>
      <c r="U72" s="197"/>
      <c r="V72" s="197"/>
      <c r="W72" s="197"/>
      <c r="X72" s="197"/>
      <c r="Y72" s="197"/>
      <c r="Z72" s="196"/>
      <c r="AA72" s="196"/>
      <c r="AB72" s="196"/>
      <c r="AC72" s="196"/>
      <c r="AD72" s="196"/>
      <c r="AE72" s="196"/>
    </row>
    <row r="73" spans="1:31" ht="13.9" hidden="1" customHeight="1" x14ac:dyDescent="0.2">
      <c r="A73" s="456"/>
      <c r="B73" s="463"/>
      <c r="C73" s="464"/>
      <c r="D73" s="464"/>
      <c r="E73" s="465"/>
      <c r="F73" s="468"/>
      <c r="G73" s="229"/>
      <c r="H73" s="370">
        <f t="shared" ref="H73:M73" si="21">H71*$F$65</f>
        <v>0</v>
      </c>
      <c r="I73" s="370">
        <f t="shared" si="21"/>
        <v>0</v>
      </c>
      <c r="J73" s="370">
        <f t="shared" si="21"/>
        <v>3787.5433687500004</v>
      </c>
      <c r="K73" s="370">
        <f t="shared" si="21"/>
        <v>3787.5433687500004</v>
      </c>
      <c r="L73" s="370">
        <f t="shared" si="21"/>
        <v>0</v>
      </c>
      <c r="M73" s="181">
        <f t="shared" si="21"/>
        <v>0</v>
      </c>
      <c r="N73" s="200">
        <v>0</v>
      </c>
      <c r="O73" s="200">
        <v>0</v>
      </c>
      <c r="P73" s="200">
        <v>0</v>
      </c>
      <c r="Q73" s="207">
        <v>0</v>
      </c>
      <c r="R73" s="198"/>
      <c r="S73" s="199"/>
      <c r="T73" s="197"/>
      <c r="U73" s="197"/>
      <c r="V73" s="197"/>
      <c r="W73" s="197"/>
      <c r="X73" s="197"/>
      <c r="Y73" s="197"/>
      <c r="Z73" s="196"/>
      <c r="AA73" s="196"/>
      <c r="AB73" s="196"/>
      <c r="AC73" s="196"/>
      <c r="AD73" s="196"/>
      <c r="AE73" s="196"/>
    </row>
    <row r="74" spans="1:31" ht="13.9" hidden="1" customHeight="1" x14ac:dyDescent="0.2">
      <c r="A74" s="454" t="s">
        <v>171</v>
      </c>
      <c r="B74" s="457" t="s">
        <v>64</v>
      </c>
      <c r="C74" s="458"/>
      <c r="D74" s="458"/>
      <c r="E74" s="459"/>
      <c r="F74" s="466">
        <f>'ORÇAMENTO GERAL (2)'!G50</f>
        <v>16953.805</v>
      </c>
      <c r="G74" s="195">
        <f t="shared" ref="G74" si="22">F74/$F$173</f>
        <v>9.8242114806982739E-3</v>
      </c>
      <c r="H74" s="368">
        <v>0</v>
      </c>
      <c r="I74" s="368">
        <v>0</v>
      </c>
      <c r="J74" s="368">
        <v>0.5</v>
      </c>
      <c r="K74" s="368">
        <v>0.5</v>
      </c>
      <c r="L74" s="368">
        <v>0</v>
      </c>
      <c r="M74" s="193"/>
      <c r="N74" s="200">
        <v>0</v>
      </c>
      <c r="O74" s="200">
        <v>0</v>
      </c>
      <c r="P74" s="200">
        <v>0</v>
      </c>
      <c r="Q74" s="207">
        <v>0</v>
      </c>
      <c r="R74" s="198"/>
      <c r="S74" s="199"/>
      <c r="T74" s="197"/>
      <c r="U74" s="197"/>
      <c r="V74" s="197"/>
      <c r="W74" s="197"/>
      <c r="X74" s="197"/>
      <c r="Y74" s="197"/>
      <c r="Z74" s="196"/>
      <c r="AA74" s="196"/>
      <c r="AB74" s="196"/>
      <c r="AC74" s="196"/>
      <c r="AD74" s="196"/>
      <c r="AE74" s="196"/>
    </row>
    <row r="75" spans="1:31" ht="13.9" hidden="1" customHeight="1" x14ac:dyDescent="0.2">
      <c r="A75" s="455"/>
      <c r="B75" s="460"/>
      <c r="C75" s="461"/>
      <c r="D75" s="461"/>
      <c r="E75" s="462"/>
      <c r="F75" s="467"/>
      <c r="G75" s="229"/>
      <c r="H75" s="369"/>
      <c r="I75" s="369"/>
      <c r="J75" s="369"/>
      <c r="K75" s="369"/>
      <c r="L75" s="369"/>
      <c r="M75" s="225"/>
      <c r="N75" s="200">
        <v>0</v>
      </c>
      <c r="O75" s="200">
        <v>0</v>
      </c>
      <c r="P75" s="200">
        <v>0</v>
      </c>
      <c r="Q75" s="207">
        <v>0</v>
      </c>
      <c r="R75" s="198"/>
      <c r="S75" s="199"/>
      <c r="T75" s="197"/>
      <c r="U75" s="197"/>
      <c r="V75" s="197"/>
      <c r="W75" s="197"/>
      <c r="X75" s="197"/>
      <c r="Y75" s="197"/>
      <c r="Z75" s="196"/>
      <c r="AA75" s="196"/>
      <c r="AB75" s="196"/>
      <c r="AC75" s="196"/>
      <c r="AD75" s="196"/>
      <c r="AE75" s="196"/>
    </row>
    <row r="76" spans="1:31" s="230" customFormat="1" ht="13.9" hidden="1" customHeight="1" x14ac:dyDescent="0.2">
      <c r="A76" s="456"/>
      <c r="B76" s="463"/>
      <c r="C76" s="464"/>
      <c r="D76" s="464"/>
      <c r="E76" s="465"/>
      <c r="F76" s="468"/>
      <c r="G76" s="229"/>
      <c r="H76" s="370">
        <f t="shared" ref="H76:M76" si="23">H74*$F$65</f>
        <v>0</v>
      </c>
      <c r="I76" s="370">
        <f t="shared" si="23"/>
        <v>0</v>
      </c>
      <c r="J76" s="370">
        <f t="shared" si="23"/>
        <v>3787.5433687500004</v>
      </c>
      <c r="K76" s="370">
        <f t="shared" si="23"/>
        <v>3787.5433687500004</v>
      </c>
      <c r="L76" s="370">
        <f t="shared" si="23"/>
        <v>0</v>
      </c>
      <c r="M76" s="181">
        <f t="shared" si="23"/>
        <v>0</v>
      </c>
      <c r="N76" s="236">
        <v>0</v>
      </c>
      <c r="O76" s="236">
        <v>0</v>
      </c>
      <c r="P76" s="236">
        <v>0</v>
      </c>
      <c r="Q76" s="235">
        <v>0</v>
      </c>
      <c r="R76" s="234"/>
      <c r="S76" s="233"/>
      <c r="T76" s="232"/>
      <c r="U76" s="232"/>
      <c r="V76" s="232"/>
      <c r="W76" s="232"/>
      <c r="X76" s="232"/>
      <c r="Y76" s="232"/>
      <c r="Z76" s="231"/>
      <c r="AA76" s="231"/>
      <c r="AB76" s="231"/>
      <c r="AC76" s="231"/>
      <c r="AD76" s="231"/>
      <c r="AE76" s="231"/>
    </row>
    <row r="77" spans="1:31" ht="39.6" hidden="1" customHeight="1" x14ac:dyDescent="0.2">
      <c r="A77" s="454" t="s">
        <v>169</v>
      </c>
      <c r="B77" s="457" t="s">
        <v>64</v>
      </c>
      <c r="C77" s="458"/>
      <c r="D77" s="458"/>
      <c r="E77" s="459"/>
      <c r="F77" s="466">
        <f>'ORÇAMENTO GERAL (2)'!G53</f>
        <v>2104.9205099999995</v>
      </c>
      <c r="G77" s="195">
        <f t="shared" ref="G77" si="24">F77/$F$173</f>
        <v>1.2197370584537961E-3</v>
      </c>
      <c r="H77" s="368">
        <v>0</v>
      </c>
      <c r="I77" s="368">
        <v>0</v>
      </c>
      <c r="J77" s="368">
        <v>0.5</v>
      </c>
      <c r="K77" s="368">
        <v>0.5</v>
      </c>
      <c r="L77" s="368">
        <v>0</v>
      </c>
      <c r="M77" s="193"/>
      <c r="N77" s="200">
        <v>0</v>
      </c>
      <c r="O77" s="200">
        <v>0</v>
      </c>
      <c r="P77" s="200">
        <v>0</v>
      </c>
      <c r="Q77" s="207">
        <v>0</v>
      </c>
      <c r="R77" s="198"/>
      <c r="S77" s="199"/>
      <c r="T77" s="197"/>
      <c r="U77" s="197"/>
      <c r="V77" s="197"/>
      <c r="W77" s="197"/>
      <c r="X77" s="197"/>
      <c r="Y77" s="197"/>
      <c r="Z77" s="196"/>
      <c r="AA77" s="196"/>
      <c r="AB77" s="196"/>
      <c r="AC77" s="196"/>
      <c r="AD77" s="196"/>
      <c r="AE77" s="196"/>
    </row>
    <row r="78" spans="1:31" ht="13.9" hidden="1" customHeight="1" x14ac:dyDescent="0.2">
      <c r="A78" s="455"/>
      <c r="B78" s="460"/>
      <c r="C78" s="461"/>
      <c r="D78" s="461"/>
      <c r="E78" s="462"/>
      <c r="F78" s="467"/>
      <c r="G78" s="229"/>
      <c r="H78" s="369"/>
      <c r="I78" s="369"/>
      <c r="J78" s="369"/>
      <c r="K78" s="369"/>
      <c r="L78" s="369"/>
      <c r="M78" s="225"/>
      <c r="N78" s="200">
        <v>0</v>
      </c>
      <c r="O78" s="200">
        <v>0</v>
      </c>
      <c r="P78" s="200">
        <v>0</v>
      </c>
      <c r="Q78" s="207">
        <v>0</v>
      </c>
      <c r="R78" s="198"/>
      <c r="S78" s="199"/>
      <c r="T78" s="197"/>
      <c r="U78" s="197"/>
      <c r="V78" s="197"/>
      <c r="W78" s="197"/>
      <c r="X78" s="197"/>
      <c r="Y78" s="197"/>
      <c r="Z78" s="196"/>
      <c r="AA78" s="196"/>
      <c r="AB78" s="196"/>
      <c r="AC78" s="196"/>
      <c r="AD78" s="196"/>
      <c r="AE78" s="196"/>
    </row>
    <row r="79" spans="1:31" ht="13.9" hidden="1" customHeight="1" x14ac:dyDescent="0.2">
      <c r="A79" s="456"/>
      <c r="B79" s="463"/>
      <c r="C79" s="464"/>
      <c r="D79" s="464"/>
      <c r="E79" s="465"/>
      <c r="F79" s="468"/>
      <c r="G79" s="229"/>
      <c r="H79" s="370">
        <f t="shared" ref="H79:M79" si="25">H77*$F$65</f>
        <v>0</v>
      </c>
      <c r="I79" s="370">
        <f t="shared" si="25"/>
        <v>0</v>
      </c>
      <c r="J79" s="370">
        <f t="shared" si="25"/>
        <v>3787.5433687500004</v>
      </c>
      <c r="K79" s="370">
        <f t="shared" si="25"/>
        <v>3787.5433687500004</v>
      </c>
      <c r="L79" s="370">
        <f t="shared" si="25"/>
        <v>0</v>
      </c>
      <c r="M79" s="181">
        <f t="shared" si="25"/>
        <v>0</v>
      </c>
      <c r="N79" s="200">
        <v>0</v>
      </c>
      <c r="O79" s="200">
        <v>0</v>
      </c>
      <c r="P79" s="200">
        <v>0</v>
      </c>
      <c r="Q79" s="207">
        <v>0</v>
      </c>
      <c r="R79" s="198"/>
      <c r="S79" s="199"/>
      <c r="T79" s="197"/>
      <c r="U79" s="197"/>
      <c r="V79" s="197"/>
      <c r="W79" s="197"/>
      <c r="X79" s="197"/>
      <c r="Y79" s="197"/>
      <c r="Z79" s="196"/>
      <c r="AA79" s="196"/>
      <c r="AB79" s="196"/>
      <c r="AC79" s="196"/>
      <c r="AD79" s="196"/>
      <c r="AE79" s="196"/>
    </row>
    <row r="80" spans="1:31" ht="13.9" hidden="1" customHeight="1" x14ac:dyDescent="0.2">
      <c r="A80" s="454" t="s">
        <v>1292</v>
      </c>
      <c r="B80" s="457" t="s">
        <v>1131</v>
      </c>
      <c r="C80" s="458"/>
      <c r="D80" s="458"/>
      <c r="E80" s="459"/>
      <c r="F80" s="582"/>
      <c r="G80" s="583"/>
      <c r="H80" s="602"/>
      <c r="I80" s="602"/>
      <c r="J80" s="602"/>
      <c r="K80" s="602"/>
      <c r="L80" s="602"/>
      <c r="M80" s="587"/>
      <c r="N80" s="200">
        <v>0</v>
      </c>
      <c r="O80" s="200">
        <v>0</v>
      </c>
      <c r="P80" s="200">
        <v>0</v>
      </c>
      <c r="Q80" s="207">
        <v>0</v>
      </c>
      <c r="R80" s="198"/>
      <c r="S80" s="199"/>
      <c r="T80" s="197"/>
      <c r="U80" s="197"/>
      <c r="V80" s="197"/>
      <c r="W80" s="197"/>
      <c r="X80" s="197"/>
      <c r="Y80" s="197"/>
      <c r="Z80" s="196"/>
      <c r="AA80" s="196"/>
      <c r="AB80" s="196"/>
      <c r="AC80" s="196"/>
      <c r="AD80" s="196"/>
      <c r="AE80" s="196"/>
    </row>
    <row r="81" spans="1:31" ht="13.9" customHeight="1" x14ac:dyDescent="0.2">
      <c r="A81" s="455"/>
      <c r="B81" s="460"/>
      <c r="C81" s="461"/>
      <c r="D81" s="461"/>
      <c r="E81" s="462"/>
      <c r="F81" s="586"/>
      <c r="G81" s="588"/>
      <c r="H81" s="603"/>
      <c r="I81" s="603"/>
      <c r="J81" s="603"/>
      <c r="K81" s="603"/>
      <c r="L81" s="603"/>
      <c r="M81" s="589"/>
      <c r="N81" s="200"/>
      <c r="O81" s="200"/>
      <c r="P81" s="200"/>
      <c r="Q81" s="207"/>
      <c r="R81" s="198"/>
      <c r="S81" s="199"/>
      <c r="T81" s="197"/>
      <c r="U81" s="197"/>
      <c r="V81" s="197"/>
      <c r="W81" s="197"/>
      <c r="X81" s="197"/>
      <c r="Y81" s="197"/>
      <c r="Z81" s="196"/>
      <c r="AA81" s="196"/>
      <c r="AB81" s="196"/>
      <c r="AC81" s="196"/>
      <c r="AD81" s="196"/>
      <c r="AE81" s="196"/>
    </row>
    <row r="82" spans="1:31" ht="13.9" customHeight="1" x14ac:dyDescent="0.2">
      <c r="A82" s="456"/>
      <c r="B82" s="463"/>
      <c r="C82" s="464"/>
      <c r="D82" s="464"/>
      <c r="E82" s="465"/>
      <c r="F82" s="584"/>
      <c r="G82" s="585"/>
      <c r="H82" s="604"/>
      <c r="I82" s="604"/>
      <c r="J82" s="604"/>
      <c r="K82" s="604"/>
      <c r="L82" s="604"/>
      <c r="M82" s="590"/>
      <c r="N82" s="200"/>
      <c r="O82" s="200"/>
      <c r="P82" s="200"/>
      <c r="Q82" s="207"/>
      <c r="R82" s="198"/>
      <c r="S82" s="199"/>
      <c r="T82" s="197"/>
      <c r="U82" s="197"/>
      <c r="V82" s="197"/>
      <c r="W82" s="197"/>
      <c r="X82" s="197"/>
      <c r="Y82" s="197"/>
      <c r="Z82" s="196"/>
      <c r="AA82" s="196"/>
      <c r="AB82" s="196"/>
      <c r="AC82" s="196"/>
      <c r="AD82" s="196"/>
      <c r="AE82" s="196"/>
    </row>
    <row r="83" spans="1:31" ht="12" customHeight="1" x14ac:dyDescent="0.2">
      <c r="A83" s="454" t="s">
        <v>1293</v>
      </c>
      <c r="B83" s="457" t="s">
        <v>1132</v>
      </c>
      <c r="C83" s="458"/>
      <c r="D83" s="458"/>
      <c r="E83" s="459"/>
      <c r="F83" s="466">
        <f>'ORÇAMENTO GERAL (2)'!G45</f>
        <v>40096.767704999998</v>
      </c>
      <c r="G83" s="195">
        <f t="shared" ref="G83:G92" si="26">F83/$F$173</f>
        <v>2.3234850561649891E-2</v>
      </c>
      <c r="H83" s="368">
        <v>0.2</v>
      </c>
      <c r="I83" s="368">
        <v>0.8</v>
      </c>
      <c r="J83" s="368"/>
      <c r="K83" s="368"/>
      <c r="L83" s="368"/>
      <c r="M83" s="193"/>
      <c r="N83" s="200"/>
      <c r="O83" s="200"/>
      <c r="P83" s="200"/>
      <c r="Q83" s="207"/>
      <c r="R83" s="198"/>
      <c r="S83" s="199"/>
      <c r="T83" s="197"/>
      <c r="U83" s="197"/>
      <c r="V83" s="197"/>
      <c r="W83" s="197"/>
      <c r="X83" s="197"/>
      <c r="Y83" s="197"/>
      <c r="Z83" s="196"/>
      <c r="AA83" s="196"/>
      <c r="AB83" s="196"/>
      <c r="AC83" s="196"/>
      <c r="AD83" s="196"/>
      <c r="AE83" s="196"/>
    </row>
    <row r="84" spans="1:31" ht="6.75" customHeight="1" x14ac:dyDescent="0.2">
      <c r="A84" s="455"/>
      <c r="B84" s="460"/>
      <c r="C84" s="461"/>
      <c r="D84" s="461"/>
      <c r="E84" s="462"/>
      <c r="F84" s="467"/>
      <c r="G84" s="229"/>
      <c r="H84" s="606"/>
      <c r="I84" s="606"/>
      <c r="J84" s="369"/>
      <c r="K84" s="369"/>
      <c r="L84" s="369"/>
      <c r="M84" s="225"/>
      <c r="N84" s="200"/>
      <c r="O84" s="200"/>
      <c r="P84" s="200"/>
      <c r="Q84" s="207"/>
      <c r="R84" s="198"/>
      <c r="S84" s="199"/>
      <c r="T84" s="197"/>
      <c r="U84" s="197"/>
      <c r="V84" s="197"/>
      <c r="W84" s="197"/>
      <c r="X84" s="197"/>
      <c r="Y84" s="197"/>
      <c r="Z84" s="196"/>
      <c r="AA84" s="196"/>
      <c r="AB84" s="196"/>
      <c r="AC84" s="196"/>
      <c r="AD84" s="196"/>
      <c r="AE84" s="196"/>
    </row>
    <row r="85" spans="1:31" ht="12" customHeight="1" x14ac:dyDescent="0.2">
      <c r="A85" s="456"/>
      <c r="B85" s="463"/>
      <c r="C85" s="464"/>
      <c r="D85" s="464"/>
      <c r="E85" s="465"/>
      <c r="F85" s="468"/>
      <c r="G85" s="229"/>
      <c r="H85" s="370">
        <f>H83*F83</f>
        <v>8019.3535410000004</v>
      </c>
      <c r="I85" s="370">
        <f>I83*F83</f>
        <v>32077.414164000002</v>
      </c>
      <c r="J85" s="370">
        <f t="shared" ref="H85:M85" si="27">J83*$F$32</f>
        <v>0</v>
      </c>
      <c r="K85" s="370">
        <f t="shared" si="27"/>
        <v>0</v>
      </c>
      <c r="L85" s="370">
        <f t="shared" si="27"/>
        <v>0</v>
      </c>
      <c r="M85" s="181">
        <f t="shared" si="27"/>
        <v>0</v>
      </c>
      <c r="N85" s="200"/>
      <c r="O85" s="200"/>
      <c r="P85" s="200"/>
      <c r="Q85" s="207"/>
      <c r="R85" s="198"/>
      <c r="S85" s="199"/>
      <c r="T85" s="197"/>
      <c r="U85" s="197"/>
      <c r="V85" s="197"/>
      <c r="W85" s="197"/>
      <c r="X85" s="197"/>
      <c r="Y85" s="197"/>
      <c r="Z85" s="196"/>
      <c r="AA85" s="196"/>
      <c r="AB85" s="196"/>
      <c r="AC85" s="196"/>
      <c r="AD85" s="196"/>
      <c r="AE85" s="196"/>
    </row>
    <row r="86" spans="1:31" ht="12" customHeight="1" x14ac:dyDescent="0.2">
      <c r="A86" s="454" t="s">
        <v>1294</v>
      </c>
      <c r="B86" s="457" t="s">
        <v>29</v>
      </c>
      <c r="C86" s="458"/>
      <c r="D86" s="458"/>
      <c r="E86" s="459"/>
      <c r="F86" s="466">
        <f>'ORÇAMENTO GERAL (2)'!G51</f>
        <v>29272.154048499997</v>
      </c>
      <c r="G86" s="195">
        <f t="shared" si="26"/>
        <v>1.6962318008732678E-2</v>
      </c>
      <c r="H86" s="368">
        <v>0.2</v>
      </c>
      <c r="I86" s="368">
        <v>0.8</v>
      </c>
      <c r="J86" s="368"/>
      <c r="K86" s="368"/>
      <c r="L86" s="368"/>
      <c r="M86" s="193"/>
      <c r="N86" s="200"/>
      <c r="O86" s="200"/>
      <c r="P86" s="200"/>
      <c r="Q86" s="207"/>
      <c r="R86" s="198"/>
      <c r="S86" s="199"/>
      <c r="T86" s="197"/>
      <c r="U86" s="197"/>
      <c r="V86" s="197"/>
      <c r="W86" s="197"/>
      <c r="X86" s="197"/>
      <c r="Y86" s="197"/>
      <c r="Z86" s="196"/>
      <c r="AA86" s="196"/>
      <c r="AB86" s="196"/>
      <c r="AC86" s="196"/>
      <c r="AD86" s="196"/>
      <c r="AE86" s="196"/>
    </row>
    <row r="87" spans="1:31" ht="6.75" customHeight="1" x14ac:dyDescent="0.2">
      <c r="A87" s="455"/>
      <c r="B87" s="460"/>
      <c r="C87" s="461"/>
      <c r="D87" s="461"/>
      <c r="E87" s="462"/>
      <c r="F87" s="467"/>
      <c r="G87" s="229"/>
      <c r="H87" s="606"/>
      <c r="I87" s="606"/>
      <c r="J87" s="369"/>
      <c r="K87" s="369"/>
      <c r="L87" s="369"/>
      <c r="M87" s="225"/>
      <c r="N87" s="200"/>
      <c r="O87" s="200"/>
      <c r="P87" s="200"/>
      <c r="Q87" s="207"/>
      <c r="R87" s="198"/>
      <c r="S87" s="199"/>
      <c r="T87" s="197"/>
      <c r="U87" s="197"/>
      <c r="V87" s="197"/>
      <c r="W87" s="197"/>
      <c r="X87" s="197"/>
      <c r="Y87" s="197"/>
      <c r="Z87" s="196"/>
      <c r="AA87" s="196"/>
      <c r="AB87" s="196"/>
      <c r="AC87" s="196"/>
      <c r="AD87" s="196"/>
      <c r="AE87" s="196"/>
    </row>
    <row r="88" spans="1:31" ht="12" customHeight="1" x14ac:dyDescent="0.2">
      <c r="A88" s="456"/>
      <c r="B88" s="463"/>
      <c r="C88" s="464"/>
      <c r="D88" s="464"/>
      <c r="E88" s="465"/>
      <c r="F88" s="468"/>
      <c r="G88" s="229"/>
      <c r="H88" s="370">
        <f>H86*F86</f>
        <v>5854.4308096999994</v>
      </c>
      <c r="I88" s="370">
        <f>I86*F86</f>
        <v>23417.723238799997</v>
      </c>
      <c r="J88" s="370">
        <f t="shared" ref="H88:M88" si="28">J86*$F$32</f>
        <v>0</v>
      </c>
      <c r="K88" s="370">
        <f t="shared" si="28"/>
        <v>0</v>
      </c>
      <c r="L88" s="370">
        <f t="shared" si="28"/>
        <v>0</v>
      </c>
      <c r="M88" s="181">
        <f t="shared" si="28"/>
        <v>0</v>
      </c>
      <c r="N88" s="200"/>
      <c r="O88" s="200"/>
      <c r="P88" s="200"/>
      <c r="Q88" s="207"/>
      <c r="R88" s="198"/>
      <c r="S88" s="199"/>
      <c r="T88" s="197"/>
      <c r="U88" s="197"/>
      <c r="V88" s="197"/>
      <c r="W88" s="197"/>
      <c r="X88" s="197"/>
      <c r="Y88" s="197"/>
      <c r="Z88" s="196"/>
      <c r="AA88" s="196"/>
      <c r="AB88" s="196"/>
      <c r="AC88" s="196"/>
      <c r="AD88" s="196"/>
      <c r="AE88" s="196"/>
    </row>
    <row r="89" spans="1:31" ht="12" customHeight="1" x14ac:dyDescent="0.2">
      <c r="A89" s="454" t="s">
        <v>1295</v>
      </c>
      <c r="B89" s="457" t="s">
        <v>21</v>
      </c>
      <c r="C89" s="458"/>
      <c r="D89" s="458"/>
      <c r="E89" s="459"/>
      <c r="F89" s="466">
        <f>'ORÇAMENTO GERAL (2)'!G62</f>
        <v>122257.15045999999</v>
      </c>
      <c r="G89" s="195">
        <f t="shared" si="26"/>
        <v>7.0844279567128923E-2</v>
      </c>
      <c r="H89" s="368"/>
      <c r="I89" s="368">
        <v>0.25</v>
      </c>
      <c r="J89" s="368">
        <v>0.75</v>
      </c>
      <c r="K89" s="368"/>
      <c r="L89" s="368"/>
      <c r="M89" s="193"/>
      <c r="N89" s="200"/>
      <c r="O89" s="200"/>
      <c r="P89" s="200"/>
      <c r="Q89" s="207"/>
      <c r="R89" s="198"/>
      <c r="S89" s="199"/>
      <c r="T89" s="197"/>
      <c r="U89" s="197"/>
      <c r="V89" s="197"/>
      <c r="W89" s="197"/>
      <c r="X89" s="197"/>
      <c r="Y89" s="197"/>
      <c r="Z89" s="196"/>
      <c r="AA89" s="196"/>
      <c r="AB89" s="196"/>
      <c r="AC89" s="196"/>
      <c r="AD89" s="196"/>
      <c r="AE89" s="196"/>
    </row>
    <row r="90" spans="1:31" ht="6.75" customHeight="1" x14ac:dyDescent="0.2">
      <c r="A90" s="455"/>
      <c r="B90" s="460"/>
      <c r="C90" s="461"/>
      <c r="D90" s="461"/>
      <c r="E90" s="462"/>
      <c r="F90" s="467"/>
      <c r="G90" s="229"/>
      <c r="H90" s="369"/>
      <c r="I90" s="606"/>
      <c r="J90" s="606"/>
      <c r="K90" s="369"/>
      <c r="L90" s="369"/>
      <c r="M90" s="225"/>
      <c r="N90" s="200"/>
      <c r="O90" s="200"/>
      <c r="P90" s="200"/>
      <c r="Q90" s="207"/>
      <c r="R90" s="198"/>
      <c r="S90" s="199"/>
      <c r="T90" s="197"/>
      <c r="U90" s="197"/>
      <c r="V90" s="197"/>
      <c r="W90" s="197"/>
      <c r="X90" s="197"/>
      <c r="Y90" s="197"/>
      <c r="Z90" s="196"/>
      <c r="AA90" s="196"/>
      <c r="AB90" s="196"/>
      <c r="AC90" s="196"/>
      <c r="AD90" s="196"/>
      <c r="AE90" s="196"/>
    </row>
    <row r="91" spans="1:31" ht="12" customHeight="1" x14ac:dyDescent="0.2">
      <c r="A91" s="456"/>
      <c r="B91" s="463"/>
      <c r="C91" s="464"/>
      <c r="D91" s="464"/>
      <c r="E91" s="465"/>
      <c r="F91" s="468"/>
      <c r="G91" s="229"/>
      <c r="H91" s="370">
        <f t="shared" ref="H91:M91" si="29">H89*$F$32</f>
        <v>0</v>
      </c>
      <c r="I91" s="370">
        <f>I89*F89</f>
        <v>30564.287614999997</v>
      </c>
      <c r="J91" s="370">
        <f>J89*F89</f>
        <v>91692.862844999996</v>
      </c>
      <c r="K91" s="370">
        <f t="shared" si="29"/>
        <v>0</v>
      </c>
      <c r="L91" s="370">
        <f t="shared" si="29"/>
        <v>0</v>
      </c>
      <c r="M91" s="181">
        <f t="shared" si="29"/>
        <v>0</v>
      </c>
      <c r="N91" s="200"/>
      <c r="O91" s="200"/>
      <c r="P91" s="200"/>
      <c r="Q91" s="207"/>
      <c r="R91" s="198"/>
      <c r="S91" s="199"/>
      <c r="T91" s="197"/>
      <c r="U91" s="197"/>
      <c r="V91" s="197"/>
      <c r="W91" s="197"/>
      <c r="X91" s="197"/>
      <c r="Y91" s="197"/>
      <c r="Z91" s="196"/>
      <c r="AA91" s="196"/>
      <c r="AB91" s="196"/>
      <c r="AC91" s="196"/>
      <c r="AD91" s="196"/>
      <c r="AE91" s="196"/>
    </row>
    <row r="92" spans="1:31" ht="12" customHeight="1" x14ac:dyDescent="0.2">
      <c r="A92" s="454" t="s">
        <v>1296</v>
      </c>
      <c r="B92" s="457" t="s">
        <v>13</v>
      </c>
      <c r="C92" s="458"/>
      <c r="D92" s="458"/>
      <c r="E92" s="459"/>
      <c r="F92" s="466">
        <f>'ORÇAMENTO GERAL (2)'!G69</f>
        <v>74178.494844500005</v>
      </c>
      <c r="G92" s="195">
        <f t="shared" si="26"/>
        <v>4.2984169080171365E-2</v>
      </c>
      <c r="H92" s="368"/>
      <c r="I92" s="368">
        <v>0.2</v>
      </c>
      <c r="J92" s="368">
        <v>0.8</v>
      </c>
      <c r="K92" s="368"/>
      <c r="L92" s="368"/>
      <c r="M92" s="193"/>
      <c r="N92" s="200"/>
      <c r="O92" s="200"/>
      <c r="P92" s="200"/>
      <c r="Q92" s="207"/>
      <c r="R92" s="198"/>
      <c r="S92" s="199"/>
      <c r="T92" s="197"/>
      <c r="U92" s="197"/>
      <c r="V92" s="197"/>
      <c r="W92" s="197"/>
      <c r="X92" s="197"/>
      <c r="Y92" s="197"/>
      <c r="Z92" s="196"/>
      <c r="AA92" s="196"/>
      <c r="AB92" s="196"/>
      <c r="AC92" s="196"/>
      <c r="AD92" s="196"/>
      <c r="AE92" s="196"/>
    </row>
    <row r="93" spans="1:31" ht="6.75" customHeight="1" x14ac:dyDescent="0.2">
      <c r="A93" s="455"/>
      <c r="B93" s="460"/>
      <c r="C93" s="461"/>
      <c r="D93" s="461"/>
      <c r="E93" s="462"/>
      <c r="F93" s="467"/>
      <c r="G93" s="229"/>
      <c r="H93" s="369"/>
      <c r="I93" s="606"/>
      <c r="J93" s="606"/>
      <c r="K93" s="369"/>
      <c r="L93" s="369"/>
      <c r="M93" s="225"/>
      <c r="N93" s="200"/>
      <c r="O93" s="200"/>
      <c r="P93" s="200"/>
      <c r="Q93" s="207"/>
      <c r="R93" s="198"/>
      <c r="S93" s="199"/>
      <c r="T93" s="197"/>
      <c r="U93" s="197"/>
      <c r="V93" s="197"/>
      <c r="W93" s="197"/>
      <c r="X93" s="197"/>
      <c r="Y93" s="197"/>
      <c r="Z93" s="196"/>
      <c r="AA93" s="196"/>
      <c r="AB93" s="196"/>
      <c r="AC93" s="196"/>
      <c r="AD93" s="196"/>
      <c r="AE93" s="196"/>
    </row>
    <row r="94" spans="1:31" ht="12" customHeight="1" x14ac:dyDescent="0.2">
      <c r="A94" s="456"/>
      <c r="B94" s="463"/>
      <c r="C94" s="464"/>
      <c r="D94" s="464"/>
      <c r="E94" s="465"/>
      <c r="F94" s="468"/>
      <c r="G94" s="229"/>
      <c r="H94" s="370">
        <f t="shared" ref="H94:M94" si="30">H92*$F$32</f>
        <v>0</v>
      </c>
      <c r="I94" s="370">
        <f>I92*F92</f>
        <v>14835.698968900002</v>
      </c>
      <c r="J94" s="370">
        <f>J92*F92</f>
        <v>59342.795875600008</v>
      </c>
      <c r="K94" s="370">
        <f t="shared" si="30"/>
        <v>0</v>
      </c>
      <c r="L94" s="370">
        <f t="shared" si="30"/>
        <v>0</v>
      </c>
      <c r="M94" s="181">
        <f t="shared" si="30"/>
        <v>0</v>
      </c>
      <c r="N94" s="200"/>
      <c r="O94" s="200"/>
      <c r="P94" s="200"/>
      <c r="Q94" s="207"/>
      <c r="R94" s="198"/>
      <c r="S94" s="199"/>
      <c r="T94" s="197"/>
      <c r="U94" s="197"/>
      <c r="V94" s="197"/>
      <c r="W94" s="197"/>
      <c r="X94" s="197"/>
      <c r="Y94" s="197"/>
      <c r="Z94" s="196"/>
      <c r="AA94" s="196"/>
      <c r="AB94" s="196"/>
      <c r="AC94" s="196"/>
      <c r="AD94" s="196"/>
      <c r="AE94" s="196"/>
    </row>
    <row r="95" spans="1:31" ht="12" customHeight="1" x14ac:dyDescent="0.2">
      <c r="A95" s="454" t="s">
        <v>1297</v>
      </c>
      <c r="B95" s="457" t="s">
        <v>10</v>
      </c>
      <c r="C95" s="458"/>
      <c r="D95" s="458"/>
      <c r="E95" s="459"/>
      <c r="F95" s="466">
        <f>'ORÇAMENTO GERAL (2)'!G78</f>
        <v>116910.2583645</v>
      </c>
      <c r="G95" s="195">
        <f t="shared" ref="G95:G98" si="31">F95/$F$173</f>
        <v>6.7745919127648463E-2</v>
      </c>
      <c r="H95" s="368"/>
      <c r="I95" s="368">
        <v>0.2</v>
      </c>
      <c r="J95" s="368">
        <v>0.8</v>
      </c>
      <c r="K95" s="368"/>
      <c r="L95" s="368"/>
      <c r="M95" s="193"/>
      <c r="N95" s="200"/>
      <c r="O95" s="200"/>
      <c r="P95" s="200"/>
      <c r="Q95" s="207"/>
      <c r="R95" s="198"/>
      <c r="S95" s="199"/>
      <c r="T95" s="197"/>
      <c r="U95" s="197"/>
      <c r="V95" s="197"/>
      <c r="W95" s="197"/>
      <c r="X95" s="197"/>
      <c r="Y95" s="197"/>
      <c r="Z95" s="196"/>
      <c r="AA95" s="196"/>
      <c r="AB95" s="196"/>
      <c r="AC95" s="196"/>
      <c r="AD95" s="196"/>
      <c r="AE95" s="196"/>
    </row>
    <row r="96" spans="1:31" ht="6.75" customHeight="1" x14ac:dyDescent="0.2">
      <c r="A96" s="455"/>
      <c r="B96" s="460"/>
      <c r="C96" s="461"/>
      <c r="D96" s="461"/>
      <c r="E96" s="462"/>
      <c r="F96" s="467"/>
      <c r="G96" s="229"/>
      <c r="H96" s="369"/>
      <c r="I96" s="606"/>
      <c r="J96" s="606"/>
      <c r="K96" s="369"/>
      <c r="L96" s="369"/>
      <c r="M96" s="225"/>
      <c r="N96" s="200"/>
      <c r="O96" s="200"/>
      <c r="P96" s="200"/>
      <c r="Q96" s="207"/>
      <c r="R96" s="198"/>
      <c r="S96" s="199"/>
      <c r="T96" s="197"/>
      <c r="U96" s="197"/>
      <c r="V96" s="197"/>
      <c r="W96" s="197"/>
      <c r="X96" s="197"/>
      <c r="Y96" s="197"/>
      <c r="Z96" s="196"/>
      <c r="AA96" s="196"/>
      <c r="AB96" s="196"/>
      <c r="AC96" s="196"/>
      <c r="AD96" s="196"/>
      <c r="AE96" s="196"/>
    </row>
    <row r="97" spans="1:31" ht="12" customHeight="1" x14ac:dyDescent="0.2">
      <c r="A97" s="456"/>
      <c r="B97" s="463"/>
      <c r="C97" s="464"/>
      <c r="D97" s="464"/>
      <c r="E97" s="465"/>
      <c r="F97" s="468"/>
      <c r="G97" s="229"/>
      <c r="H97" s="370">
        <f t="shared" ref="H97:M97" si="32">H95*$F$32</f>
        <v>0</v>
      </c>
      <c r="I97" s="370">
        <f>I95*F95</f>
        <v>23382.051672900001</v>
      </c>
      <c r="J97" s="370">
        <f>J95*F95</f>
        <v>93528.206691600004</v>
      </c>
      <c r="K97" s="370">
        <f t="shared" si="32"/>
        <v>0</v>
      </c>
      <c r="L97" s="370">
        <f t="shared" si="32"/>
        <v>0</v>
      </c>
      <c r="M97" s="181">
        <f t="shared" si="32"/>
        <v>0</v>
      </c>
      <c r="N97" s="200"/>
      <c r="O97" s="200"/>
      <c r="P97" s="200"/>
      <c r="Q97" s="207"/>
      <c r="R97" s="198"/>
      <c r="S97" s="199"/>
      <c r="T97" s="197"/>
      <c r="U97" s="197"/>
      <c r="V97" s="197"/>
      <c r="W97" s="197"/>
      <c r="X97" s="197"/>
      <c r="Y97" s="197"/>
      <c r="Z97" s="196"/>
      <c r="AA97" s="196"/>
      <c r="AB97" s="196"/>
      <c r="AC97" s="196"/>
      <c r="AD97" s="196"/>
      <c r="AE97" s="196"/>
    </row>
    <row r="98" spans="1:31" ht="12" customHeight="1" x14ac:dyDescent="0.2">
      <c r="A98" s="454" t="s">
        <v>1298</v>
      </c>
      <c r="B98" s="457" t="s">
        <v>65</v>
      </c>
      <c r="C98" s="458"/>
      <c r="D98" s="458"/>
      <c r="E98" s="459"/>
      <c r="F98" s="466">
        <f>'ORÇAMENTO GERAL (2)'!G92</f>
        <v>10645.2264</v>
      </c>
      <c r="G98" s="195">
        <f t="shared" si="31"/>
        <v>6.1685831241725586E-3</v>
      </c>
      <c r="H98" s="368"/>
      <c r="I98" s="368"/>
      <c r="J98" s="368">
        <v>1</v>
      </c>
      <c r="K98" s="368"/>
      <c r="L98" s="368"/>
      <c r="M98" s="193"/>
      <c r="N98" s="200"/>
      <c r="O98" s="200"/>
      <c r="P98" s="200"/>
      <c r="Q98" s="207"/>
      <c r="R98" s="198"/>
      <c r="S98" s="199"/>
      <c r="T98" s="197"/>
      <c r="U98" s="197"/>
      <c r="V98" s="197"/>
      <c r="W98" s="197"/>
      <c r="X98" s="197"/>
      <c r="Y98" s="197"/>
      <c r="Z98" s="196"/>
      <c r="AA98" s="196"/>
      <c r="AB98" s="196"/>
      <c r="AC98" s="196"/>
      <c r="AD98" s="196"/>
      <c r="AE98" s="196"/>
    </row>
    <row r="99" spans="1:31" ht="6.75" customHeight="1" x14ac:dyDescent="0.2">
      <c r="A99" s="455"/>
      <c r="B99" s="460"/>
      <c r="C99" s="461"/>
      <c r="D99" s="461"/>
      <c r="E99" s="462"/>
      <c r="F99" s="467"/>
      <c r="G99" s="229"/>
      <c r="H99" s="369"/>
      <c r="I99" s="606"/>
      <c r="J99" s="606"/>
      <c r="K99" s="369"/>
      <c r="L99" s="369"/>
      <c r="M99" s="225"/>
      <c r="N99" s="200"/>
      <c r="O99" s="200"/>
      <c r="P99" s="200"/>
      <c r="Q99" s="207"/>
      <c r="R99" s="198"/>
      <c r="S99" s="199"/>
      <c r="T99" s="197"/>
      <c r="U99" s="197"/>
      <c r="V99" s="197"/>
      <c r="W99" s="197"/>
      <c r="X99" s="197"/>
      <c r="Y99" s="197"/>
      <c r="Z99" s="196"/>
      <c r="AA99" s="196"/>
      <c r="AB99" s="196"/>
      <c r="AC99" s="196"/>
      <c r="AD99" s="196"/>
      <c r="AE99" s="196"/>
    </row>
    <row r="100" spans="1:31" ht="12" customHeight="1" x14ac:dyDescent="0.2">
      <c r="A100" s="456"/>
      <c r="B100" s="463"/>
      <c r="C100" s="464"/>
      <c r="D100" s="464"/>
      <c r="E100" s="465"/>
      <c r="F100" s="468"/>
      <c r="G100" s="229"/>
      <c r="H100" s="370">
        <f t="shared" ref="H100:M100" si="33">H98*$F$32</f>
        <v>0</v>
      </c>
      <c r="I100" s="370">
        <f t="shared" si="33"/>
        <v>0</v>
      </c>
      <c r="J100" s="370">
        <f>J98*F98</f>
        <v>10645.2264</v>
      </c>
      <c r="K100" s="370">
        <f t="shared" si="33"/>
        <v>0</v>
      </c>
      <c r="L100" s="370">
        <f t="shared" si="33"/>
        <v>0</v>
      </c>
      <c r="M100" s="181">
        <f t="shared" si="33"/>
        <v>0</v>
      </c>
      <c r="N100" s="200"/>
      <c r="O100" s="200"/>
      <c r="P100" s="200"/>
      <c r="Q100" s="207"/>
      <c r="R100" s="198"/>
      <c r="S100" s="199"/>
      <c r="T100" s="197"/>
      <c r="U100" s="197"/>
      <c r="V100" s="197"/>
      <c r="W100" s="197"/>
      <c r="X100" s="197"/>
      <c r="Y100" s="197"/>
      <c r="Z100" s="196"/>
      <c r="AA100" s="196"/>
      <c r="AB100" s="196"/>
      <c r="AC100" s="196"/>
      <c r="AD100" s="196"/>
      <c r="AE100" s="196"/>
    </row>
    <row r="101" spans="1:31" ht="12" customHeight="1" x14ac:dyDescent="0.2">
      <c r="A101" s="454" t="s">
        <v>1299</v>
      </c>
      <c r="B101" s="457" t="s">
        <v>64</v>
      </c>
      <c r="C101" s="458"/>
      <c r="D101" s="458"/>
      <c r="E101" s="459"/>
      <c r="F101" s="466">
        <f>'ORÇAMENTO GERAL (2)'!G97</f>
        <v>7575.0867375000007</v>
      </c>
      <c r="G101" s="195">
        <f t="shared" ref="G101" si="34">F101/$F$173</f>
        <v>4.3895310872003506E-3</v>
      </c>
      <c r="H101" s="368"/>
      <c r="I101" s="368"/>
      <c r="J101" s="368">
        <v>1</v>
      </c>
      <c r="K101" s="368"/>
      <c r="L101" s="368"/>
      <c r="M101" s="193"/>
      <c r="N101" s="200"/>
      <c r="O101" s="200"/>
      <c r="P101" s="200"/>
      <c r="Q101" s="207"/>
      <c r="R101" s="198"/>
      <c r="S101" s="199"/>
      <c r="T101" s="197"/>
      <c r="U101" s="197"/>
      <c r="V101" s="197"/>
      <c r="W101" s="197"/>
      <c r="X101" s="197"/>
      <c r="Y101" s="197"/>
      <c r="Z101" s="196"/>
      <c r="AA101" s="196"/>
      <c r="AB101" s="196"/>
      <c r="AC101" s="196"/>
      <c r="AD101" s="196"/>
      <c r="AE101" s="196"/>
    </row>
    <row r="102" spans="1:31" ht="6.75" customHeight="1" x14ac:dyDescent="0.2">
      <c r="A102" s="455"/>
      <c r="B102" s="460"/>
      <c r="C102" s="461"/>
      <c r="D102" s="461"/>
      <c r="E102" s="462"/>
      <c r="F102" s="467"/>
      <c r="G102" s="229"/>
      <c r="H102" s="369"/>
      <c r="I102" s="369"/>
      <c r="J102" s="369"/>
      <c r="K102" s="369"/>
      <c r="L102" s="369"/>
      <c r="M102" s="225"/>
      <c r="N102" s="200"/>
      <c r="O102" s="200"/>
      <c r="P102" s="200"/>
      <c r="Q102" s="207"/>
      <c r="R102" s="198"/>
      <c r="S102" s="199"/>
      <c r="T102" s="197"/>
      <c r="U102" s="197"/>
      <c r="V102" s="197"/>
      <c r="W102" s="197"/>
      <c r="X102" s="197"/>
      <c r="Y102" s="197"/>
      <c r="Z102" s="196"/>
      <c r="AA102" s="196"/>
      <c r="AB102" s="196"/>
      <c r="AC102" s="196"/>
      <c r="AD102" s="196"/>
      <c r="AE102" s="196"/>
    </row>
    <row r="103" spans="1:31" ht="12" customHeight="1" x14ac:dyDescent="0.2">
      <c r="A103" s="456"/>
      <c r="B103" s="463"/>
      <c r="C103" s="464"/>
      <c r="D103" s="464"/>
      <c r="E103" s="465"/>
      <c r="F103" s="468"/>
      <c r="G103" s="229"/>
      <c r="H103" s="370">
        <f t="shared" ref="H103:M103" si="35">H101*$F$32</f>
        <v>0</v>
      </c>
      <c r="I103" s="370">
        <f t="shared" si="35"/>
        <v>0</v>
      </c>
      <c r="J103" s="370">
        <f>J101*F101</f>
        <v>7575.0867375000007</v>
      </c>
      <c r="K103" s="370">
        <f t="shared" si="35"/>
        <v>0</v>
      </c>
      <c r="L103" s="370">
        <f t="shared" si="35"/>
        <v>0</v>
      </c>
      <c r="M103" s="181">
        <f t="shared" si="35"/>
        <v>0</v>
      </c>
      <c r="N103" s="200"/>
      <c r="O103" s="200"/>
      <c r="P103" s="200"/>
      <c r="Q103" s="207"/>
      <c r="R103" s="198"/>
      <c r="S103" s="199"/>
      <c r="T103" s="197"/>
      <c r="U103" s="197"/>
      <c r="V103" s="197"/>
      <c r="W103" s="197"/>
      <c r="X103" s="197"/>
      <c r="Y103" s="197"/>
      <c r="Z103" s="196"/>
      <c r="AA103" s="196"/>
      <c r="AB103" s="196"/>
      <c r="AC103" s="196"/>
      <c r="AD103" s="196"/>
      <c r="AE103" s="196"/>
    </row>
    <row r="104" spans="1:31" ht="13.9" customHeight="1" x14ac:dyDescent="0.2">
      <c r="A104" s="454" t="s">
        <v>1300</v>
      </c>
      <c r="B104" s="472" t="s">
        <v>1184</v>
      </c>
      <c r="C104" s="458"/>
      <c r="D104" s="458"/>
      <c r="E104" s="459"/>
      <c r="F104" s="582"/>
      <c r="G104" s="583"/>
      <c r="H104" s="602"/>
      <c r="I104" s="602"/>
      <c r="J104" s="602"/>
      <c r="K104" s="602"/>
      <c r="L104" s="602"/>
      <c r="M104" s="583"/>
      <c r="N104" s="200"/>
      <c r="O104" s="200"/>
      <c r="P104" s="200"/>
      <c r="Q104" s="207"/>
      <c r="R104" s="198"/>
      <c r="S104" s="199"/>
      <c r="T104" s="197"/>
      <c r="U104" s="197"/>
      <c r="V104" s="197"/>
      <c r="W104" s="197"/>
      <c r="X104" s="197"/>
      <c r="Y104" s="197"/>
      <c r="Z104" s="196"/>
      <c r="AA104" s="196"/>
      <c r="AB104" s="196"/>
      <c r="AC104" s="196"/>
      <c r="AD104" s="196"/>
      <c r="AE104" s="196"/>
    </row>
    <row r="105" spans="1:31" ht="13.9" customHeight="1" x14ac:dyDescent="0.2">
      <c r="A105" s="456"/>
      <c r="B105" s="463"/>
      <c r="C105" s="464"/>
      <c r="D105" s="464"/>
      <c r="E105" s="465"/>
      <c r="F105" s="584"/>
      <c r="G105" s="585"/>
      <c r="H105" s="604"/>
      <c r="I105" s="604"/>
      <c r="J105" s="604"/>
      <c r="K105" s="604"/>
      <c r="L105" s="604"/>
      <c r="M105" s="585"/>
      <c r="N105" s="200"/>
      <c r="O105" s="200"/>
      <c r="P105" s="200"/>
      <c r="Q105" s="207"/>
      <c r="R105" s="198"/>
      <c r="S105" s="199"/>
      <c r="T105" s="197"/>
      <c r="U105" s="197"/>
      <c r="V105" s="197"/>
      <c r="W105" s="197"/>
      <c r="X105" s="197"/>
      <c r="Y105" s="197"/>
      <c r="Z105" s="196"/>
      <c r="AA105" s="196"/>
      <c r="AB105" s="196"/>
      <c r="AC105" s="196"/>
      <c r="AD105" s="196"/>
      <c r="AE105" s="196"/>
    </row>
    <row r="106" spans="1:31" ht="12" customHeight="1" x14ac:dyDescent="0.2">
      <c r="A106" s="454" t="s">
        <v>1301</v>
      </c>
      <c r="B106" s="457" t="s">
        <v>1132</v>
      </c>
      <c r="C106" s="458"/>
      <c r="D106" s="458"/>
      <c r="E106" s="459"/>
      <c r="F106" s="466">
        <f>'ORÇAMENTO GERAL (2)'!G101</f>
        <v>40096.767704999998</v>
      </c>
      <c r="G106" s="195">
        <f t="shared" ref="G106:G115" si="36">F106/$F$173</f>
        <v>2.3234850561649891E-2</v>
      </c>
      <c r="H106" s="368"/>
      <c r="I106" s="368">
        <v>0.2</v>
      </c>
      <c r="J106" s="368">
        <v>0.8</v>
      </c>
      <c r="K106" s="368"/>
      <c r="L106" s="368"/>
      <c r="M106" s="193"/>
      <c r="N106" s="200"/>
      <c r="O106" s="200"/>
      <c r="P106" s="200"/>
      <c r="Q106" s="207"/>
      <c r="R106" s="198"/>
      <c r="S106" s="199"/>
      <c r="T106" s="197"/>
      <c r="U106" s="197"/>
      <c r="V106" s="197"/>
      <c r="W106" s="197"/>
      <c r="X106" s="197"/>
      <c r="Y106" s="197"/>
      <c r="Z106" s="196"/>
      <c r="AA106" s="196"/>
      <c r="AB106" s="196"/>
      <c r="AC106" s="196"/>
      <c r="AD106" s="196"/>
      <c r="AE106" s="196"/>
    </row>
    <row r="107" spans="1:31" ht="6.75" customHeight="1" x14ac:dyDescent="0.2">
      <c r="A107" s="455"/>
      <c r="B107" s="460"/>
      <c r="C107" s="461"/>
      <c r="D107" s="461"/>
      <c r="E107" s="462"/>
      <c r="F107" s="467"/>
      <c r="G107" s="229"/>
      <c r="H107" s="369"/>
      <c r="I107" s="606"/>
      <c r="J107" s="606"/>
      <c r="K107" s="369"/>
      <c r="L107" s="369"/>
      <c r="M107" s="225"/>
      <c r="N107" s="200"/>
      <c r="O107" s="200"/>
      <c r="P107" s="200"/>
      <c r="Q107" s="207"/>
      <c r="R107" s="198"/>
      <c r="S107" s="199"/>
      <c r="T107" s="197"/>
      <c r="U107" s="197"/>
      <c r="V107" s="197"/>
      <c r="W107" s="197"/>
      <c r="X107" s="197"/>
      <c r="Y107" s="197"/>
      <c r="Z107" s="196"/>
      <c r="AA107" s="196"/>
      <c r="AB107" s="196"/>
      <c r="AC107" s="196"/>
      <c r="AD107" s="196"/>
      <c r="AE107" s="196"/>
    </row>
    <row r="108" spans="1:31" ht="12" customHeight="1" x14ac:dyDescent="0.2">
      <c r="A108" s="456"/>
      <c r="B108" s="463"/>
      <c r="C108" s="464"/>
      <c r="D108" s="464"/>
      <c r="E108" s="465"/>
      <c r="F108" s="468"/>
      <c r="G108" s="229"/>
      <c r="H108" s="370">
        <f t="shared" ref="H108:M108" si="37">H106*$F$32</f>
        <v>0</v>
      </c>
      <c r="I108" s="370">
        <f>I106*F106</f>
        <v>8019.3535410000004</v>
      </c>
      <c r="J108" s="370">
        <f>J106*F106</f>
        <v>32077.414164000002</v>
      </c>
      <c r="K108" s="370">
        <f t="shared" si="37"/>
        <v>0</v>
      </c>
      <c r="L108" s="370">
        <f t="shared" si="37"/>
        <v>0</v>
      </c>
      <c r="M108" s="181">
        <f t="shared" si="37"/>
        <v>0</v>
      </c>
      <c r="N108" s="200"/>
      <c r="O108" s="200"/>
      <c r="P108" s="200"/>
      <c r="Q108" s="207"/>
      <c r="R108" s="198"/>
      <c r="S108" s="199"/>
      <c r="T108" s="197"/>
      <c r="U108" s="197"/>
      <c r="V108" s="197"/>
      <c r="W108" s="197"/>
      <c r="X108" s="197"/>
      <c r="Y108" s="197"/>
      <c r="Z108" s="196"/>
      <c r="AA108" s="196"/>
      <c r="AB108" s="196"/>
      <c r="AC108" s="196"/>
      <c r="AD108" s="196"/>
      <c r="AE108" s="196"/>
    </row>
    <row r="109" spans="1:31" ht="12" customHeight="1" x14ac:dyDescent="0.2">
      <c r="A109" s="454" t="s">
        <v>1302</v>
      </c>
      <c r="B109" s="457" t="s">
        <v>29</v>
      </c>
      <c r="C109" s="458"/>
      <c r="D109" s="458"/>
      <c r="E109" s="459"/>
      <c r="F109" s="466">
        <f>'ORÇAMENTO GERAL (2)'!G108</f>
        <v>29252.6190145</v>
      </c>
      <c r="G109" s="195">
        <f t="shared" si="36"/>
        <v>1.6950998053991036E-2</v>
      </c>
      <c r="H109" s="368"/>
      <c r="I109" s="368"/>
      <c r="J109" s="368">
        <v>1</v>
      </c>
      <c r="K109" s="368"/>
      <c r="L109" s="368"/>
      <c r="M109" s="193"/>
      <c r="N109" s="200"/>
      <c r="O109" s="200"/>
      <c r="P109" s="200"/>
      <c r="Q109" s="207"/>
      <c r="R109" s="198"/>
      <c r="S109" s="199"/>
      <c r="T109" s="197"/>
      <c r="U109" s="197"/>
      <c r="V109" s="197"/>
      <c r="W109" s="197"/>
      <c r="X109" s="197"/>
      <c r="Y109" s="197"/>
      <c r="Z109" s="196"/>
      <c r="AA109" s="196"/>
      <c r="AB109" s="196"/>
      <c r="AC109" s="196"/>
      <c r="AD109" s="196"/>
      <c r="AE109" s="196"/>
    </row>
    <row r="110" spans="1:31" ht="6.75" customHeight="1" x14ac:dyDescent="0.2">
      <c r="A110" s="455"/>
      <c r="B110" s="460"/>
      <c r="C110" s="461"/>
      <c r="D110" s="461"/>
      <c r="E110" s="462"/>
      <c r="F110" s="467"/>
      <c r="G110" s="229"/>
      <c r="H110" s="369"/>
      <c r="I110" s="369"/>
      <c r="J110" s="606"/>
      <c r="K110" s="369"/>
      <c r="L110" s="369"/>
      <c r="M110" s="225"/>
      <c r="N110" s="200"/>
      <c r="O110" s="200"/>
      <c r="P110" s="200"/>
      <c r="Q110" s="207"/>
      <c r="R110" s="198"/>
      <c r="S110" s="199"/>
      <c r="T110" s="197"/>
      <c r="U110" s="197"/>
      <c r="V110" s="197"/>
      <c r="W110" s="197"/>
      <c r="X110" s="197"/>
      <c r="Y110" s="197"/>
      <c r="Z110" s="196"/>
      <c r="AA110" s="196"/>
      <c r="AB110" s="196"/>
      <c r="AC110" s="196"/>
      <c r="AD110" s="196"/>
      <c r="AE110" s="196"/>
    </row>
    <row r="111" spans="1:31" ht="12" customHeight="1" x14ac:dyDescent="0.2">
      <c r="A111" s="456"/>
      <c r="B111" s="463"/>
      <c r="C111" s="464"/>
      <c r="D111" s="464"/>
      <c r="E111" s="465"/>
      <c r="F111" s="468"/>
      <c r="G111" s="229"/>
      <c r="H111" s="370">
        <f t="shared" ref="H111:M111" si="38">H109*$F$32</f>
        <v>0</v>
      </c>
      <c r="I111" s="370">
        <f t="shared" si="38"/>
        <v>0</v>
      </c>
      <c r="J111" s="370">
        <f>J109*F109</f>
        <v>29252.6190145</v>
      </c>
      <c r="K111" s="370">
        <f t="shared" si="38"/>
        <v>0</v>
      </c>
      <c r="L111" s="370">
        <f t="shared" si="38"/>
        <v>0</v>
      </c>
      <c r="M111" s="181">
        <f t="shared" si="38"/>
        <v>0</v>
      </c>
      <c r="N111" s="200"/>
      <c r="O111" s="200"/>
      <c r="P111" s="200"/>
      <c r="Q111" s="207"/>
      <c r="R111" s="198"/>
      <c r="S111" s="199"/>
      <c r="T111" s="197"/>
      <c r="U111" s="197"/>
      <c r="V111" s="197"/>
      <c r="W111" s="197"/>
      <c r="X111" s="197"/>
      <c r="Y111" s="197"/>
      <c r="Z111" s="196"/>
      <c r="AA111" s="196"/>
      <c r="AB111" s="196"/>
      <c r="AC111" s="196"/>
      <c r="AD111" s="196"/>
      <c r="AE111" s="196"/>
    </row>
    <row r="112" spans="1:31" ht="12" customHeight="1" x14ac:dyDescent="0.2">
      <c r="A112" s="454" t="s">
        <v>1303</v>
      </c>
      <c r="B112" s="457" t="s">
        <v>21</v>
      </c>
      <c r="C112" s="458"/>
      <c r="D112" s="458"/>
      <c r="E112" s="459"/>
      <c r="F112" s="466">
        <f>'ORÇAMENTO GERAL (2)'!G119</f>
        <v>122257.15045999999</v>
      </c>
      <c r="G112" s="195">
        <f t="shared" si="36"/>
        <v>7.0844279567128923E-2</v>
      </c>
      <c r="H112" s="368"/>
      <c r="I112" s="368"/>
      <c r="J112" s="368">
        <v>0.2</v>
      </c>
      <c r="K112" s="368">
        <v>0.8</v>
      </c>
      <c r="L112" s="368"/>
      <c r="M112" s="193"/>
      <c r="N112" s="200"/>
      <c r="O112" s="200"/>
      <c r="P112" s="200"/>
      <c r="Q112" s="207"/>
      <c r="R112" s="198"/>
      <c r="S112" s="199"/>
      <c r="T112" s="197"/>
      <c r="U112" s="197"/>
      <c r="V112" s="197"/>
      <c r="W112" s="197"/>
      <c r="X112" s="197"/>
      <c r="Y112" s="197"/>
      <c r="Z112" s="196"/>
      <c r="AA112" s="196"/>
      <c r="AB112" s="196"/>
      <c r="AC112" s="196"/>
      <c r="AD112" s="196"/>
      <c r="AE112" s="196"/>
    </row>
    <row r="113" spans="1:31" ht="6.75" customHeight="1" x14ac:dyDescent="0.2">
      <c r="A113" s="455"/>
      <c r="B113" s="460"/>
      <c r="C113" s="461"/>
      <c r="D113" s="461"/>
      <c r="E113" s="462"/>
      <c r="F113" s="467"/>
      <c r="G113" s="229"/>
      <c r="H113" s="369"/>
      <c r="I113" s="369"/>
      <c r="J113" s="606"/>
      <c r="K113" s="606"/>
      <c r="L113" s="369"/>
      <c r="M113" s="225"/>
      <c r="N113" s="200"/>
      <c r="O113" s="200"/>
      <c r="P113" s="200"/>
      <c r="Q113" s="207"/>
      <c r="R113" s="198"/>
      <c r="S113" s="199"/>
      <c r="T113" s="197"/>
      <c r="U113" s="197"/>
      <c r="V113" s="197"/>
      <c r="W113" s="197"/>
      <c r="X113" s="197"/>
      <c r="Y113" s="197"/>
      <c r="Z113" s="196"/>
      <c r="AA113" s="196"/>
      <c r="AB113" s="196"/>
      <c r="AC113" s="196"/>
      <c r="AD113" s="196"/>
      <c r="AE113" s="196"/>
    </row>
    <row r="114" spans="1:31" ht="12" customHeight="1" x14ac:dyDescent="0.2">
      <c r="A114" s="456"/>
      <c r="B114" s="463"/>
      <c r="C114" s="464"/>
      <c r="D114" s="464"/>
      <c r="E114" s="465"/>
      <c r="F114" s="468"/>
      <c r="G114" s="229"/>
      <c r="H114" s="370">
        <f t="shared" ref="H114:M114" si="39">H112*$F$32</f>
        <v>0</v>
      </c>
      <c r="I114" s="370">
        <f t="shared" si="39"/>
        <v>0</v>
      </c>
      <c r="J114" s="370">
        <f>J112*F112</f>
        <v>24451.430091999999</v>
      </c>
      <c r="K114" s="370">
        <f>K112*F112</f>
        <v>97805.720367999995</v>
      </c>
      <c r="L114" s="370">
        <f t="shared" si="39"/>
        <v>0</v>
      </c>
      <c r="M114" s="181">
        <f t="shared" si="39"/>
        <v>0</v>
      </c>
      <c r="N114" s="200"/>
      <c r="O114" s="200"/>
      <c r="P114" s="200"/>
      <c r="Q114" s="207"/>
      <c r="R114" s="198"/>
      <c r="S114" s="199"/>
      <c r="T114" s="197"/>
      <c r="U114" s="197"/>
      <c r="V114" s="197"/>
      <c r="W114" s="197"/>
      <c r="X114" s="197"/>
      <c r="Y114" s="197"/>
      <c r="Z114" s="196"/>
      <c r="AA114" s="196"/>
      <c r="AB114" s="196"/>
      <c r="AC114" s="196"/>
      <c r="AD114" s="196"/>
      <c r="AE114" s="196"/>
    </row>
    <row r="115" spans="1:31" ht="12" customHeight="1" x14ac:dyDescent="0.2">
      <c r="A115" s="454" t="s">
        <v>1304</v>
      </c>
      <c r="B115" s="457" t="s">
        <v>13</v>
      </c>
      <c r="C115" s="458"/>
      <c r="D115" s="458"/>
      <c r="E115" s="459"/>
      <c r="F115" s="466">
        <f>'ORÇAMENTO GERAL (2)'!G126</f>
        <v>71717.953374499994</v>
      </c>
      <c r="G115" s="195">
        <f t="shared" si="36"/>
        <v>4.1558360551743181E-2</v>
      </c>
      <c r="H115" s="368"/>
      <c r="I115" s="368"/>
      <c r="J115" s="368">
        <v>0.2</v>
      </c>
      <c r="K115" s="368">
        <v>0.8</v>
      </c>
      <c r="L115" s="368"/>
      <c r="M115" s="193"/>
      <c r="N115" s="200"/>
      <c r="O115" s="200"/>
      <c r="P115" s="200"/>
      <c r="Q115" s="207"/>
      <c r="R115" s="198"/>
      <c r="S115" s="199"/>
      <c r="T115" s="197"/>
      <c r="U115" s="197"/>
      <c r="V115" s="197"/>
      <c r="W115" s="197"/>
      <c r="X115" s="197"/>
      <c r="Y115" s="197"/>
      <c r="Z115" s="196"/>
      <c r="AA115" s="196"/>
      <c r="AB115" s="196"/>
      <c r="AC115" s="196"/>
      <c r="AD115" s="196"/>
      <c r="AE115" s="196"/>
    </row>
    <row r="116" spans="1:31" ht="6.75" customHeight="1" x14ac:dyDescent="0.2">
      <c r="A116" s="455"/>
      <c r="B116" s="460"/>
      <c r="C116" s="461"/>
      <c r="D116" s="461"/>
      <c r="E116" s="462"/>
      <c r="F116" s="467"/>
      <c r="G116" s="229"/>
      <c r="H116" s="369"/>
      <c r="I116" s="369"/>
      <c r="J116" s="606"/>
      <c r="K116" s="606"/>
      <c r="L116" s="369"/>
      <c r="M116" s="225"/>
      <c r="N116" s="200"/>
      <c r="O116" s="200"/>
      <c r="P116" s="200"/>
      <c r="Q116" s="207"/>
      <c r="R116" s="198"/>
      <c r="S116" s="199"/>
      <c r="T116" s="197"/>
      <c r="U116" s="197"/>
      <c r="V116" s="197"/>
      <c r="W116" s="197"/>
      <c r="X116" s="197"/>
      <c r="Y116" s="197"/>
      <c r="Z116" s="196"/>
      <c r="AA116" s="196"/>
      <c r="AB116" s="196"/>
      <c r="AC116" s="196"/>
      <c r="AD116" s="196"/>
      <c r="AE116" s="196"/>
    </row>
    <row r="117" spans="1:31" ht="12" customHeight="1" x14ac:dyDescent="0.2">
      <c r="A117" s="456"/>
      <c r="B117" s="463"/>
      <c r="C117" s="464"/>
      <c r="D117" s="464"/>
      <c r="E117" s="465"/>
      <c r="F117" s="468"/>
      <c r="G117" s="229"/>
      <c r="H117" s="370">
        <f t="shared" ref="H117:M117" si="40">H115*$F$32</f>
        <v>0</v>
      </c>
      <c r="I117" s="370">
        <f t="shared" si="40"/>
        <v>0</v>
      </c>
      <c r="J117" s="370">
        <f>J115*F115</f>
        <v>14343.590674899999</v>
      </c>
      <c r="K117" s="370">
        <f>K115*F115</f>
        <v>57374.362699599995</v>
      </c>
      <c r="L117" s="370">
        <f t="shared" si="40"/>
        <v>0</v>
      </c>
      <c r="M117" s="181">
        <f t="shared" si="40"/>
        <v>0</v>
      </c>
      <c r="N117" s="200"/>
      <c r="O117" s="200"/>
      <c r="P117" s="200"/>
      <c r="Q117" s="207"/>
      <c r="R117" s="198"/>
      <c r="S117" s="199"/>
      <c r="T117" s="197"/>
      <c r="U117" s="197"/>
      <c r="V117" s="197"/>
      <c r="W117" s="197"/>
      <c r="X117" s="197"/>
      <c r="Y117" s="197"/>
      <c r="Z117" s="196"/>
      <c r="AA117" s="196"/>
      <c r="AB117" s="196"/>
      <c r="AC117" s="196"/>
      <c r="AD117" s="196"/>
      <c r="AE117" s="196"/>
    </row>
    <row r="118" spans="1:31" ht="12" customHeight="1" x14ac:dyDescent="0.2">
      <c r="A118" s="454" t="s">
        <v>1305</v>
      </c>
      <c r="B118" s="457" t="s">
        <v>10</v>
      </c>
      <c r="C118" s="458"/>
      <c r="D118" s="458"/>
      <c r="E118" s="459"/>
      <c r="F118" s="466">
        <f>'ORÇAMENTO GERAL (2)'!G135</f>
        <v>116910.2583645</v>
      </c>
      <c r="G118" s="195">
        <f t="shared" ref="G118:G121" si="41">F118/$F$173</f>
        <v>6.7745919127648463E-2</v>
      </c>
      <c r="H118" s="368"/>
      <c r="I118" s="368">
        <v>0.25</v>
      </c>
      <c r="J118" s="368">
        <v>0.25</v>
      </c>
      <c r="K118" s="368">
        <v>0.5</v>
      </c>
      <c r="L118" s="368"/>
      <c r="M118" s="193"/>
      <c r="N118" s="200"/>
      <c r="O118" s="200"/>
      <c r="P118" s="200"/>
      <c r="Q118" s="207"/>
      <c r="R118" s="198"/>
      <c r="S118" s="199"/>
      <c r="T118" s="197"/>
      <c r="U118" s="197"/>
      <c r="V118" s="197"/>
      <c r="W118" s="197"/>
      <c r="X118" s="197"/>
      <c r="Y118" s="197"/>
      <c r="Z118" s="196"/>
      <c r="AA118" s="196"/>
      <c r="AB118" s="196"/>
      <c r="AC118" s="196"/>
      <c r="AD118" s="196"/>
      <c r="AE118" s="196"/>
    </row>
    <row r="119" spans="1:31" ht="6.75" customHeight="1" x14ac:dyDescent="0.2">
      <c r="A119" s="455"/>
      <c r="B119" s="460"/>
      <c r="C119" s="461"/>
      <c r="D119" s="461"/>
      <c r="E119" s="462"/>
      <c r="F119" s="467"/>
      <c r="G119" s="229"/>
      <c r="H119" s="369"/>
      <c r="I119" s="606"/>
      <c r="J119" s="606"/>
      <c r="K119" s="606"/>
      <c r="L119" s="369"/>
      <c r="M119" s="225"/>
      <c r="N119" s="200"/>
      <c r="O119" s="200"/>
      <c r="P119" s="200"/>
      <c r="Q119" s="207"/>
      <c r="R119" s="198"/>
      <c r="S119" s="199"/>
      <c r="T119" s="197"/>
      <c r="U119" s="197"/>
      <c r="V119" s="197"/>
      <c r="W119" s="197"/>
      <c r="X119" s="197"/>
      <c r="Y119" s="197"/>
      <c r="Z119" s="196"/>
      <c r="AA119" s="196"/>
      <c r="AB119" s="196"/>
      <c r="AC119" s="196"/>
      <c r="AD119" s="196"/>
      <c r="AE119" s="196"/>
    </row>
    <row r="120" spans="1:31" ht="12" customHeight="1" x14ac:dyDescent="0.2">
      <c r="A120" s="456"/>
      <c r="B120" s="463"/>
      <c r="C120" s="464"/>
      <c r="D120" s="464"/>
      <c r="E120" s="465"/>
      <c r="F120" s="468"/>
      <c r="G120" s="229"/>
      <c r="H120" s="370">
        <f t="shared" ref="H120:M120" si="42">H118*$F$32</f>
        <v>0</v>
      </c>
      <c r="I120" s="370">
        <f>I118*F118</f>
        <v>29227.564591124999</v>
      </c>
      <c r="J120" s="370">
        <f>J118*F118</f>
        <v>29227.564591124999</v>
      </c>
      <c r="K120" s="370">
        <f>K118*F118</f>
        <v>58455.129182249999</v>
      </c>
      <c r="L120" s="370">
        <f t="shared" si="42"/>
        <v>0</v>
      </c>
      <c r="M120" s="181">
        <f t="shared" si="42"/>
        <v>0</v>
      </c>
      <c r="N120" s="200"/>
      <c r="O120" s="200"/>
      <c r="P120" s="200"/>
      <c r="Q120" s="207"/>
      <c r="R120" s="198"/>
      <c r="S120" s="199"/>
      <c r="T120" s="197"/>
      <c r="U120" s="197"/>
      <c r="V120" s="197"/>
      <c r="W120" s="197"/>
      <c r="X120" s="197"/>
      <c r="Y120" s="197"/>
      <c r="Z120" s="196"/>
      <c r="AA120" s="196"/>
      <c r="AB120" s="196"/>
      <c r="AC120" s="196"/>
      <c r="AD120" s="196"/>
      <c r="AE120" s="196"/>
    </row>
    <row r="121" spans="1:31" ht="12" customHeight="1" x14ac:dyDescent="0.2">
      <c r="A121" s="454" t="s">
        <v>1306</v>
      </c>
      <c r="B121" s="457" t="s">
        <v>65</v>
      </c>
      <c r="C121" s="458"/>
      <c r="D121" s="458"/>
      <c r="E121" s="459"/>
      <c r="F121" s="466">
        <f>'ORÇAMENTO GERAL (2)'!G149</f>
        <v>10645.2264</v>
      </c>
      <c r="G121" s="195">
        <f t="shared" si="41"/>
        <v>6.1685831241725586E-3</v>
      </c>
      <c r="H121" s="368"/>
      <c r="I121" s="368"/>
      <c r="J121" s="368"/>
      <c r="K121" s="368"/>
      <c r="L121" s="368">
        <v>1</v>
      </c>
      <c r="M121" s="193"/>
      <c r="N121" s="200"/>
      <c r="O121" s="200"/>
      <c r="P121" s="200"/>
      <c r="Q121" s="207"/>
      <c r="R121" s="198"/>
      <c r="S121" s="199"/>
      <c r="T121" s="197"/>
      <c r="U121" s="197"/>
      <c r="V121" s="197"/>
      <c r="W121" s="197"/>
      <c r="X121" s="197"/>
      <c r="Y121" s="197"/>
      <c r="Z121" s="196"/>
      <c r="AA121" s="196"/>
      <c r="AB121" s="196"/>
      <c r="AC121" s="196"/>
      <c r="AD121" s="196"/>
      <c r="AE121" s="196"/>
    </row>
    <row r="122" spans="1:31" ht="6.75" customHeight="1" x14ac:dyDescent="0.2">
      <c r="A122" s="455"/>
      <c r="B122" s="460"/>
      <c r="C122" s="461"/>
      <c r="D122" s="461"/>
      <c r="E122" s="462"/>
      <c r="F122" s="467"/>
      <c r="G122" s="229"/>
      <c r="H122" s="369"/>
      <c r="I122" s="369"/>
      <c r="J122" s="369"/>
      <c r="K122" s="369"/>
      <c r="L122" s="606"/>
      <c r="M122" s="225"/>
      <c r="N122" s="200"/>
      <c r="O122" s="200"/>
      <c r="P122" s="200"/>
      <c r="Q122" s="207"/>
      <c r="R122" s="198"/>
      <c r="S122" s="199"/>
      <c r="T122" s="197"/>
      <c r="U122" s="197"/>
      <c r="V122" s="197"/>
      <c r="W122" s="197"/>
      <c r="X122" s="197"/>
      <c r="Y122" s="197"/>
      <c r="Z122" s="196"/>
      <c r="AA122" s="196"/>
      <c r="AB122" s="196"/>
      <c r="AC122" s="196"/>
      <c r="AD122" s="196"/>
      <c r="AE122" s="196"/>
    </row>
    <row r="123" spans="1:31" ht="12" customHeight="1" x14ac:dyDescent="0.2">
      <c r="A123" s="456"/>
      <c r="B123" s="463"/>
      <c r="C123" s="464"/>
      <c r="D123" s="464"/>
      <c r="E123" s="465"/>
      <c r="F123" s="468"/>
      <c r="G123" s="229"/>
      <c r="H123" s="370">
        <f t="shared" ref="H123:M123" si="43">H121*$F$32</f>
        <v>0</v>
      </c>
      <c r="I123" s="370">
        <f t="shared" si="43"/>
        <v>0</v>
      </c>
      <c r="J123" s="370">
        <f t="shared" si="43"/>
        <v>0</v>
      </c>
      <c r="K123" s="370">
        <f t="shared" si="43"/>
        <v>0</v>
      </c>
      <c r="L123" s="370">
        <f>L121*F121</f>
        <v>10645.2264</v>
      </c>
      <c r="M123" s="181">
        <f t="shared" si="43"/>
        <v>0</v>
      </c>
      <c r="N123" s="200"/>
      <c r="O123" s="200"/>
      <c r="P123" s="200"/>
      <c r="Q123" s="207"/>
      <c r="R123" s="198"/>
      <c r="S123" s="199"/>
      <c r="T123" s="197"/>
      <c r="U123" s="197"/>
      <c r="V123" s="197"/>
      <c r="W123" s="197"/>
      <c r="X123" s="197"/>
      <c r="Y123" s="197"/>
      <c r="Z123" s="196"/>
      <c r="AA123" s="196"/>
      <c r="AB123" s="196"/>
      <c r="AC123" s="196"/>
      <c r="AD123" s="196"/>
      <c r="AE123" s="196"/>
    </row>
    <row r="124" spans="1:31" ht="12" customHeight="1" x14ac:dyDescent="0.2">
      <c r="A124" s="454" t="s">
        <v>1307</v>
      </c>
      <c r="B124" s="457" t="s">
        <v>64</v>
      </c>
      <c r="C124" s="458"/>
      <c r="D124" s="458"/>
      <c r="E124" s="459"/>
      <c r="F124" s="466">
        <f>'ORÇAMENTO GERAL (2)'!G154</f>
        <v>7575.0867375000007</v>
      </c>
      <c r="G124" s="195">
        <f t="shared" ref="G124" si="44">F124/$F$173</f>
        <v>4.3895310872003506E-3</v>
      </c>
      <c r="H124" s="368"/>
      <c r="I124" s="368"/>
      <c r="J124" s="368"/>
      <c r="K124" s="368"/>
      <c r="L124" s="368">
        <v>1</v>
      </c>
      <c r="M124" s="193"/>
      <c r="N124" s="200"/>
      <c r="O124" s="200"/>
      <c r="P124" s="200"/>
      <c r="Q124" s="207"/>
      <c r="R124" s="198"/>
      <c r="S124" s="199"/>
      <c r="T124" s="197"/>
      <c r="U124" s="197"/>
      <c r="V124" s="197"/>
      <c r="W124" s="197"/>
      <c r="X124" s="197"/>
      <c r="Y124" s="197"/>
      <c r="Z124" s="196"/>
      <c r="AA124" s="196"/>
      <c r="AB124" s="196"/>
      <c r="AC124" s="196"/>
      <c r="AD124" s="196"/>
      <c r="AE124" s="196"/>
    </row>
    <row r="125" spans="1:31" ht="6.75" customHeight="1" x14ac:dyDescent="0.2">
      <c r="A125" s="455"/>
      <c r="B125" s="460"/>
      <c r="C125" s="461"/>
      <c r="D125" s="461"/>
      <c r="E125" s="462"/>
      <c r="F125" s="467"/>
      <c r="G125" s="229"/>
      <c r="H125" s="369"/>
      <c r="I125" s="369"/>
      <c r="J125" s="369"/>
      <c r="K125" s="369"/>
      <c r="L125" s="606"/>
      <c r="M125" s="225"/>
      <c r="N125" s="200"/>
      <c r="O125" s="200"/>
      <c r="P125" s="200"/>
      <c r="Q125" s="207"/>
      <c r="R125" s="198"/>
      <c r="S125" s="199"/>
      <c r="T125" s="197"/>
      <c r="U125" s="197"/>
      <c r="V125" s="197"/>
      <c r="W125" s="197"/>
      <c r="X125" s="197"/>
      <c r="Y125" s="197"/>
      <c r="Z125" s="196"/>
      <c r="AA125" s="196"/>
      <c r="AB125" s="196"/>
      <c r="AC125" s="196"/>
      <c r="AD125" s="196"/>
      <c r="AE125" s="196"/>
    </row>
    <row r="126" spans="1:31" ht="12" customHeight="1" x14ac:dyDescent="0.2">
      <c r="A126" s="456"/>
      <c r="B126" s="463"/>
      <c r="C126" s="464"/>
      <c r="D126" s="464"/>
      <c r="E126" s="465"/>
      <c r="F126" s="468"/>
      <c r="G126" s="229"/>
      <c r="H126" s="370">
        <f t="shared" ref="H126:M126" si="45">H124*$F$32</f>
        <v>0</v>
      </c>
      <c r="I126" s="370">
        <f t="shared" si="45"/>
        <v>0</v>
      </c>
      <c r="J126" s="370">
        <f t="shared" si="45"/>
        <v>0</v>
      </c>
      <c r="K126" s="370">
        <f t="shared" si="45"/>
        <v>0</v>
      </c>
      <c r="L126" s="370">
        <f>L124*F124</f>
        <v>7575.0867375000007</v>
      </c>
      <c r="M126" s="181">
        <f t="shared" si="45"/>
        <v>0</v>
      </c>
      <c r="N126" s="200"/>
      <c r="O126" s="200"/>
      <c r="P126" s="200"/>
      <c r="Q126" s="207"/>
      <c r="R126" s="198"/>
      <c r="S126" s="199"/>
      <c r="T126" s="197"/>
      <c r="U126" s="197"/>
      <c r="V126" s="197"/>
      <c r="W126" s="197"/>
      <c r="X126" s="197"/>
      <c r="Y126" s="197"/>
      <c r="Z126" s="196"/>
      <c r="AA126" s="196"/>
      <c r="AB126" s="196"/>
      <c r="AC126" s="196"/>
      <c r="AD126" s="196"/>
      <c r="AE126" s="196"/>
    </row>
    <row r="127" spans="1:31" ht="13.9" customHeight="1" x14ac:dyDescent="0.2">
      <c r="A127" s="454" t="s">
        <v>1308</v>
      </c>
      <c r="B127" s="472" t="s">
        <v>1184</v>
      </c>
      <c r="C127" s="458"/>
      <c r="D127" s="458"/>
      <c r="E127" s="459"/>
      <c r="F127" s="582"/>
      <c r="G127" s="583"/>
      <c r="H127" s="602"/>
      <c r="I127" s="602"/>
      <c r="J127" s="602"/>
      <c r="K127" s="602"/>
      <c r="L127" s="602"/>
      <c r="M127" s="583"/>
      <c r="N127" s="200"/>
      <c r="O127" s="200"/>
      <c r="P127" s="200"/>
      <c r="Q127" s="207"/>
      <c r="R127" s="198"/>
      <c r="S127" s="199"/>
      <c r="T127" s="197"/>
      <c r="U127" s="197"/>
      <c r="V127" s="197"/>
      <c r="W127" s="197"/>
      <c r="X127" s="197"/>
      <c r="Y127" s="197"/>
      <c r="Z127" s="196"/>
      <c r="AA127" s="196"/>
      <c r="AB127" s="196"/>
      <c r="AC127" s="196"/>
      <c r="AD127" s="196"/>
      <c r="AE127" s="196"/>
    </row>
    <row r="128" spans="1:31" ht="13.9" customHeight="1" x14ac:dyDescent="0.2">
      <c r="A128" s="456"/>
      <c r="B128" s="463"/>
      <c r="C128" s="464"/>
      <c r="D128" s="464"/>
      <c r="E128" s="465"/>
      <c r="F128" s="584"/>
      <c r="G128" s="585"/>
      <c r="H128" s="604"/>
      <c r="I128" s="604"/>
      <c r="J128" s="604"/>
      <c r="K128" s="604"/>
      <c r="L128" s="604"/>
      <c r="M128" s="585"/>
      <c r="N128" s="200"/>
      <c r="O128" s="200"/>
      <c r="P128" s="200"/>
      <c r="Q128" s="207"/>
      <c r="R128" s="198"/>
      <c r="S128" s="199"/>
      <c r="T128" s="197"/>
      <c r="U128" s="197"/>
      <c r="V128" s="197"/>
      <c r="W128" s="197"/>
      <c r="X128" s="197"/>
      <c r="Y128" s="197"/>
      <c r="Z128" s="196"/>
      <c r="AA128" s="196"/>
      <c r="AB128" s="196"/>
      <c r="AC128" s="196"/>
      <c r="AD128" s="196"/>
      <c r="AE128" s="196"/>
    </row>
    <row r="129" spans="1:31" ht="12" customHeight="1" x14ac:dyDescent="0.2">
      <c r="A129" s="454" t="s">
        <v>1309</v>
      </c>
      <c r="B129" s="457" t="s">
        <v>1132</v>
      </c>
      <c r="C129" s="458"/>
      <c r="D129" s="458"/>
      <c r="E129" s="459"/>
      <c r="F129" s="466">
        <f>'ORÇAMENTO GERAL (2)'!G158</f>
        <v>65755.158070000005</v>
      </c>
      <c r="G129" s="195">
        <f t="shared" ref="G129:G138" si="46">F129/$F$173</f>
        <v>3.8103103039490181E-2</v>
      </c>
      <c r="H129" s="368"/>
      <c r="I129" s="368"/>
      <c r="J129" s="368"/>
      <c r="K129" s="368"/>
      <c r="L129" s="368">
        <v>1</v>
      </c>
      <c r="M129" s="193"/>
      <c r="N129" s="200"/>
      <c r="O129" s="200"/>
      <c r="P129" s="200"/>
      <c r="Q129" s="207"/>
      <c r="R129" s="198"/>
      <c r="S129" s="199"/>
      <c r="T129" s="197"/>
      <c r="U129" s="197"/>
      <c r="V129" s="197"/>
      <c r="W129" s="197"/>
      <c r="X129" s="197"/>
      <c r="Y129" s="197"/>
      <c r="Z129" s="196"/>
      <c r="AA129" s="196"/>
      <c r="AB129" s="196"/>
      <c r="AC129" s="196"/>
      <c r="AD129" s="196"/>
      <c r="AE129" s="196"/>
    </row>
    <row r="130" spans="1:31" ht="6.75" customHeight="1" x14ac:dyDescent="0.2">
      <c r="A130" s="455"/>
      <c r="B130" s="460"/>
      <c r="C130" s="461"/>
      <c r="D130" s="461"/>
      <c r="E130" s="462"/>
      <c r="F130" s="467"/>
      <c r="G130" s="229"/>
      <c r="H130" s="369"/>
      <c r="I130" s="369"/>
      <c r="J130" s="369"/>
      <c r="K130" s="369"/>
      <c r="L130" s="606"/>
      <c r="M130" s="225"/>
      <c r="N130" s="200"/>
      <c r="O130" s="200"/>
      <c r="P130" s="200"/>
      <c r="Q130" s="207"/>
      <c r="R130" s="198"/>
      <c r="S130" s="199"/>
      <c r="T130" s="197"/>
      <c r="U130" s="197"/>
      <c r="V130" s="197"/>
      <c r="W130" s="197"/>
      <c r="X130" s="197"/>
      <c r="Y130" s="197"/>
      <c r="Z130" s="196"/>
      <c r="AA130" s="196"/>
      <c r="AB130" s="196"/>
      <c r="AC130" s="196"/>
      <c r="AD130" s="196"/>
      <c r="AE130" s="196"/>
    </row>
    <row r="131" spans="1:31" ht="12" customHeight="1" x14ac:dyDescent="0.2">
      <c r="A131" s="456"/>
      <c r="B131" s="463"/>
      <c r="C131" s="464"/>
      <c r="D131" s="464"/>
      <c r="E131" s="465"/>
      <c r="F131" s="468"/>
      <c r="G131" s="229"/>
      <c r="H131" s="370">
        <f t="shared" ref="H131:M131" si="47">H129*$F$32</f>
        <v>0</v>
      </c>
      <c r="I131" s="370">
        <f t="shared" si="47"/>
        <v>0</v>
      </c>
      <c r="J131" s="370">
        <f t="shared" si="47"/>
        <v>0</v>
      </c>
      <c r="K131" s="370">
        <f t="shared" si="47"/>
        <v>0</v>
      </c>
      <c r="L131" s="370">
        <f>L129*F129</f>
        <v>65755.158070000005</v>
      </c>
      <c r="M131" s="181">
        <f t="shared" si="47"/>
        <v>0</v>
      </c>
      <c r="N131" s="200"/>
      <c r="O131" s="200"/>
      <c r="P131" s="200"/>
      <c r="Q131" s="207"/>
      <c r="R131" s="198"/>
      <c r="S131" s="199"/>
      <c r="T131" s="197"/>
      <c r="U131" s="197"/>
      <c r="V131" s="197"/>
      <c r="W131" s="197"/>
      <c r="X131" s="197"/>
      <c r="Y131" s="197"/>
      <c r="Z131" s="196"/>
      <c r="AA131" s="196"/>
      <c r="AB131" s="196"/>
      <c r="AC131" s="196"/>
      <c r="AD131" s="196"/>
      <c r="AE131" s="196"/>
    </row>
    <row r="132" spans="1:31" ht="12" customHeight="1" x14ac:dyDescent="0.2">
      <c r="A132" s="454" t="s">
        <v>1310</v>
      </c>
      <c r="B132" s="457" t="s">
        <v>29</v>
      </c>
      <c r="C132" s="458"/>
      <c r="D132" s="458"/>
      <c r="E132" s="459"/>
      <c r="F132" s="466">
        <f>'ORÇAMENTO GERAL (2)'!G165</f>
        <v>30228.425962000001</v>
      </c>
      <c r="G132" s="195">
        <f t="shared" si="46"/>
        <v>1.751644833589381E-2</v>
      </c>
      <c r="H132" s="368"/>
      <c r="I132" s="368"/>
      <c r="J132" s="368"/>
      <c r="K132" s="368"/>
      <c r="L132" s="368">
        <v>1</v>
      </c>
      <c r="M132" s="193"/>
      <c r="N132" s="200"/>
      <c r="O132" s="200"/>
      <c r="P132" s="200"/>
      <c r="Q132" s="207"/>
      <c r="R132" s="198"/>
      <c r="S132" s="199"/>
      <c r="T132" s="197"/>
      <c r="U132" s="197"/>
      <c r="V132" s="197"/>
      <c r="W132" s="197"/>
      <c r="X132" s="197"/>
      <c r="Y132" s="197"/>
      <c r="Z132" s="196"/>
      <c r="AA132" s="196"/>
      <c r="AB132" s="196"/>
      <c r="AC132" s="196"/>
      <c r="AD132" s="196"/>
      <c r="AE132" s="196"/>
    </row>
    <row r="133" spans="1:31" ht="6.75" customHeight="1" x14ac:dyDescent="0.2">
      <c r="A133" s="455"/>
      <c r="B133" s="460"/>
      <c r="C133" s="461"/>
      <c r="D133" s="461"/>
      <c r="E133" s="462"/>
      <c r="F133" s="467"/>
      <c r="G133" s="229"/>
      <c r="H133" s="369"/>
      <c r="I133" s="369"/>
      <c r="J133" s="369"/>
      <c r="K133" s="369"/>
      <c r="L133" s="606"/>
      <c r="M133" s="225"/>
      <c r="N133" s="200"/>
      <c r="O133" s="200"/>
      <c r="P133" s="200"/>
      <c r="Q133" s="207"/>
      <c r="R133" s="198"/>
      <c r="S133" s="199"/>
      <c r="T133" s="197"/>
      <c r="U133" s="197"/>
      <c r="V133" s="197"/>
      <c r="W133" s="197"/>
      <c r="X133" s="197"/>
      <c r="Y133" s="197"/>
      <c r="Z133" s="196"/>
      <c r="AA133" s="196"/>
      <c r="AB133" s="196"/>
      <c r="AC133" s="196"/>
      <c r="AD133" s="196"/>
      <c r="AE133" s="196"/>
    </row>
    <row r="134" spans="1:31" ht="12" customHeight="1" x14ac:dyDescent="0.2">
      <c r="A134" s="456"/>
      <c r="B134" s="463"/>
      <c r="C134" s="464"/>
      <c r="D134" s="464"/>
      <c r="E134" s="465"/>
      <c r="F134" s="468"/>
      <c r="G134" s="229"/>
      <c r="H134" s="370">
        <f t="shared" ref="H134:M134" si="48">H132*$F$32</f>
        <v>0</v>
      </c>
      <c r="I134" s="370">
        <f t="shared" si="48"/>
        <v>0</v>
      </c>
      <c r="J134" s="370">
        <f t="shared" si="48"/>
        <v>0</v>
      </c>
      <c r="K134" s="370">
        <f t="shared" si="48"/>
        <v>0</v>
      </c>
      <c r="L134" s="370">
        <f>L132*F132</f>
        <v>30228.425962000001</v>
      </c>
      <c r="M134" s="181">
        <f t="shared" si="48"/>
        <v>0</v>
      </c>
      <c r="N134" s="200"/>
      <c r="O134" s="200"/>
      <c r="P134" s="200"/>
      <c r="Q134" s="207"/>
      <c r="R134" s="198"/>
      <c r="S134" s="199"/>
      <c r="T134" s="197"/>
      <c r="U134" s="197"/>
      <c r="V134" s="197"/>
      <c r="W134" s="197"/>
      <c r="X134" s="197"/>
      <c r="Y134" s="197"/>
      <c r="Z134" s="196"/>
      <c r="AA134" s="196"/>
      <c r="AB134" s="196"/>
      <c r="AC134" s="196"/>
      <c r="AD134" s="196"/>
      <c r="AE134" s="196"/>
    </row>
    <row r="135" spans="1:31" ht="12" customHeight="1" x14ac:dyDescent="0.2">
      <c r="A135" s="454" t="s">
        <v>1311</v>
      </c>
      <c r="B135" s="457" t="s">
        <v>21</v>
      </c>
      <c r="C135" s="458"/>
      <c r="D135" s="458"/>
      <c r="E135" s="459"/>
      <c r="F135" s="466">
        <f>'ORÇAMENTO GERAL (2)'!G176</f>
        <v>192978.50078999999</v>
      </c>
      <c r="G135" s="195">
        <f t="shared" si="46"/>
        <v>0.11182513913478766</v>
      </c>
      <c r="H135" s="368"/>
      <c r="I135" s="368"/>
      <c r="J135" s="368"/>
      <c r="K135" s="368"/>
      <c r="L135" s="368">
        <v>0.25</v>
      </c>
      <c r="M135" s="193">
        <v>0.75</v>
      </c>
      <c r="N135" s="200"/>
      <c r="O135" s="200"/>
      <c r="P135" s="200"/>
      <c r="Q135" s="207"/>
      <c r="R135" s="198"/>
      <c r="S135" s="199"/>
      <c r="T135" s="197"/>
      <c r="U135" s="197"/>
      <c r="V135" s="197"/>
      <c r="W135" s="197"/>
      <c r="X135" s="197"/>
      <c r="Y135" s="197"/>
      <c r="Z135" s="196"/>
      <c r="AA135" s="196"/>
      <c r="AB135" s="196"/>
      <c r="AC135" s="196"/>
      <c r="AD135" s="196"/>
      <c r="AE135" s="196"/>
    </row>
    <row r="136" spans="1:31" ht="6.75" customHeight="1" x14ac:dyDescent="0.2">
      <c r="A136" s="455"/>
      <c r="B136" s="460"/>
      <c r="C136" s="461"/>
      <c r="D136" s="461"/>
      <c r="E136" s="462"/>
      <c r="F136" s="467"/>
      <c r="G136" s="229"/>
      <c r="H136" s="369"/>
      <c r="I136" s="369"/>
      <c r="J136" s="369"/>
      <c r="K136" s="369"/>
      <c r="L136" s="606"/>
      <c r="M136" s="607"/>
      <c r="N136" s="200"/>
      <c r="O136" s="200"/>
      <c r="P136" s="200"/>
      <c r="Q136" s="207"/>
      <c r="R136" s="198"/>
      <c r="S136" s="199"/>
      <c r="T136" s="197"/>
      <c r="U136" s="197"/>
      <c r="V136" s="197"/>
      <c r="W136" s="197"/>
      <c r="X136" s="197"/>
      <c r="Y136" s="197"/>
      <c r="Z136" s="196"/>
      <c r="AA136" s="196"/>
      <c r="AB136" s="196"/>
      <c r="AC136" s="196"/>
      <c r="AD136" s="196"/>
      <c r="AE136" s="196"/>
    </row>
    <row r="137" spans="1:31" ht="12" customHeight="1" x14ac:dyDescent="0.2">
      <c r="A137" s="456"/>
      <c r="B137" s="463"/>
      <c r="C137" s="464"/>
      <c r="D137" s="464"/>
      <c r="E137" s="465"/>
      <c r="F137" s="468"/>
      <c r="G137" s="229"/>
      <c r="H137" s="370">
        <f t="shared" ref="H137:M137" si="49">H135*$F$32</f>
        <v>0</v>
      </c>
      <c r="I137" s="370">
        <f t="shared" si="49"/>
        <v>0</v>
      </c>
      <c r="J137" s="370">
        <f t="shared" si="49"/>
        <v>0</v>
      </c>
      <c r="K137" s="370">
        <f t="shared" si="49"/>
        <v>0</v>
      </c>
      <c r="L137" s="370">
        <f>L135*F135</f>
        <v>48244.625197499998</v>
      </c>
      <c r="M137" s="181">
        <f>M135*F135</f>
        <v>144733.8755925</v>
      </c>
      <c r="N137" s="200"/>
      <c r="O137" s="200"/>
      <c r="P137" s="200"/>
      <c r="Q137" s="207"/>
      <c r="R137" s="198"/>
      <c r="S137" s="199"/>
      <c r="T137" s="197"/>
      <c r="U137" s="197"/>
      <c r="V137" s="197"/>
      <c r="W137" s="197"/>
      <c r="X137" s="197"/>
      <c r="Y137" s="197"/>
      <c r="Z137" s="196"/>
      <c r="AA137" s="196"/>
      <c r="AB137" s="196"/>
      <c r="AC137" s="196"/>
      <c r="AD137" s="196"/>
      <c r="AE137" s="196"/>
    </row>
    <row r="138" spans="1:31" ht="12" customHeight="1" x14ac:dyDescent="0.2">
      <c r="A138" s="454" t="s">
        <v>1312</v>
      </c>
      <c r="B138" s="457" t="s">
        <v>13</v>
      </c>
      <c r="C138" s="458"/>
      <c r="D138" s="458"/>
      <c r="E138" s="459"/>
      <c r="F138" s="466">
        <f>'ORÇAMENTO GERAL (2)'!G183</f>
        <v>81806.173401499997</v>
      </c>
      <c r="G138" s="195">
        <f t="shared" si="46"/>
        <v>4.7404175518298695E-2</v>
      </c>
      <c r="H138" s="368"/>
      <c r="I138" s="368"/>
      <c r="J138" s="368"/>
      <c r="K138" s="368"/>
      <c r="L138" s="368">
        <v>0.25</v>
      </c>
      <c r="M138" s="193">
        <v>0.75</v>
      </c>
      <c r="N138" s="200"/>
      <c r="O138" s="200"/>
      <c r="P138" s="200"/>
      <c r="Q138" s="207"/>
      <c r="R138" s="198"/>
      <c r="S138" s="199"/>
      <c r="T138" s="197"/>
      <c r="U138" s="197"/>
      <c r="V138" s="197"/>
      <c r="W138" s="197"/>
      <c r="X138" s="197"/>
      <c r="Y138" s="197"/>
      <c r="Z138" s="196"/>
      <c r="AA138" s="196"/>
      <c r="AB138" s="196"/>
      <c r="AC138" s="196"/>
      <c r="AD138" s="196"/>
      <c r="AE138" s="196"/>
    </row>
    <row r="139" spans="1:31" ht="6.75" customHeight="1" x14ac:dyDescent="0.2">
      <c r="A139" s="455"/>
      <c r="B139" s="460"/>
      <c r="C139" s="461"/>
      <c r="D139" s="461"/>
      <c r="E139" s="462"/>
      <c r="F139" s="467"/>
      <c r="G139" s="229"/>
      <c r="H139" s="369"/>
      <c r="I139" s="369"/>
      <c r="J139" s="369"/>
      <c r="K139" s="369"/>
      <c r="L139" s="606"/>
      <c r="M139" s="607"/>
      <c r="N139" s="200"/>
      <c r="O139" s="200"/>
      <c r="P139" s="200"/>
      <c r="Q139" s="207"/>
      <c r="R139" s="198"/>
      <c r="S139" s="199"/>
      <c r="T139" s="197"/>
      <c r="U139" s="197"/>
      <c r="V139" s="197"/>
      <c r="W139" s="197"/>
      <c r="X139" s="197"/>
      <c r="Y139" s="197"/>
      <c r="Z139" s="196"/>
      <c r="AA139" s="196"/>
      <c r="AB139" s="196"/>
      <c r="AC139" s="196"/>
      <c r="AD139" s="196"/>
      <c r="AE139" s="196"/>
    </row>
    <row r="140" spans="1:31" ht="12" customHeight="1" x14ac:dyDescent="0.2">
      <c r="A140" s="456"/>
      <c r="B140" s="463"/>
      <c r="C140" s="464"/>
      <c r="D140" s="464"/>
      <c r="E140" s="465"/>
      <c r="F140" s="468"/>
      <c r="G140" s="229"/>
      <c r="H140" s="370">
        <f t="shared" ref="H140:M140" si="50">H138*$F$32</f>
        <v>0</v>
      </c>
      <c r="I140" s="370">
        <f t="shared" si="50"/>
        <v>0</v>
      </c>
      <c r="J140" s="370">
        <f t="shared" si="50"/>
        <v>0</v>
      </c>
      <c r="K140" s="370">
        <f t="shared" si="50"/>
        <v>0</v>
      </c>
      <c r="L140" s="370">
        <f>L138*F138</f>
        <v>20451.543350374999</v>
      </c>
      <c r="M140" s="181">
        <f>M138*F138</f>
        <v>61354.630051125001</v>
      </c>
      <c r="N140" s="200"/>
      <c r="O140" s="200"/>
      <c r="P140" s="200"/>
      <c r="Q140" s="207"/>
      <c r="R140" s="198"/>
      <c r="S140" s="199"/>
      <c r="T140" s="197"/>
      <c r="U140" s="197"/>
      <c r="V140" s="197"/>
      <c r="W140" s="197"/>
      <c r="X140" s="197"/>
      <c r="Y140" s="197"/>
      <c r="Z140" s="196"/>
      <c r="AA140" s="196"/>
      <c r="AB140" s="196"/>
      <c r="AC140" s="196"/>
      <c r="AD140" s="196"/>
      <c r="AE140" s="196"/>
    </row>
    <row r="141" spans="1:31" ht="12" customHeight="1" x14ac:dyDescent="0.2">
      <c r="A141" s="454" t="s">
        <v>1313</v>
      </c>
      <c r="B141" s="457" t="s">
        <v>10</v>
      </c>
      <c r="C141" s="458"/>
      <c r="D141" s="458"/>
      <c r="E141" s="459"/>
      <c r="F141" s="466">
        <f>'ORÇAMENTO GERAL (2)'!G192</f>
        <v>231810.28758299997</v>
      </c>
      <c r="G141" s="195">
        <f t="shared" ref="G141:G144" si="51">F141/$F$173</f>
        <v>0.13432697194623136</v>
      </c>
      <c r="H141" s="368"/>
      <c r="I141" s="368"/>
      <c r="J141" s="368"/>
      <c r="K141" s="368"/>
      <c r="L141" s="368">
        <v>0.75</v>
      </c>
      <c r="M141" s="193">
        <v>0.25</v>
      </c>
      <c r="N141" s="200"/>
      <c r="O141" s="200"/>
      <c r="P141" s="200"/>
      <c r="Q141" s="207"/>
      <c r="R141" s="198"/>
      <c r="S141" s="199"/>
      <c r="T141" s="197"/>
      <c r="U141" s="197"/>
      <c r="V141" s="197"/>
      <c r="W141" s="197"/>
      <c r="X141" s="197"/>
      <c r="Y141" s="197"/>
      <c r="Z141" s="196"/>
      <c r="AA141" s="196"/>
      <c r="AB141" s="196"/>
      <c r="AC141" s="196"/>
      <c r="AD141" s="196"/>
      <c r="AE141" s="196"/>
    </row>
    <row r="142" spans="1:31" ht="6.75" customHeight="1" x14ac:dyDescent="0.2">
      <c r="A142" s="455"/>
      <c r="B142" s="460"/>
      <c r="C142" s="461"/>
      <c r="D142" s="461"/>
      <c r="E142" s="462"/>
      <c r="F142" s="467"/>
      <c r="G142" s="229"/>
      <c r="H142" s="369"/>
      <c r="I142" s="369"/>
      <c r="J142" s="369"/>
      <c r="K142" s="369"/>
      <c r="L142" s="606"/>
      <c r="M142" s="607"/>
      <c r="N142" s="200"/>
      <c r="O142" s="200"/>
      <c r="P142" s="200"/>
      <c r="Q142" s="207"/>
      <c r="R142" s="198"/>
      <c r="S142" s="199"/>
      <c r="T142" s="197"/>
      <c r="U142" s="197"/>
      <c r="V142" s="197"/>
      <c r="W142" s="197"/>
      <c r="X142" s="197"/>
      <c r="Y142" s="197"/>
      <c r="Z142" s="196"/>
      <c r="AA142" s="196"/>
      <c r="AB142" s="196"/>
      <c r="AC142" s="196"/>
      <c r="AD142" s="196"/>
      <c r="AE142" s="196"/>
    </row>
    <row r="143" spans="1:31" ht="12" customHeight="1" x14ac:dyDescent="0.2">
      <c r="A143" s="456"/>
      <c r="B143" s="463"/>
      <c r="C143" s="464"/>
      <c r="D143" s="464"/>
      <c r="E143" s="465"/>
      <c r="F143" s="468"/>
      <c r="G143" s="229"/>
      <c r="H143" s="370">
        <f t="shared" ref="H143:M143" si="52">H141*$F$32</f>
        <v>0</v>
      </c>
      <c r="I143" s="370">
        <f t="shared" si="52"/>
        <v>0</v>
      </c>
      <c r="J143" s="370">
        <f t="shared" si="52"/>
        <v>0</v>
      </c>
      <c r="K143" s="370">
        <f t="shared" si="52"/>
        <v>0</v>
      </c>
      <c r="L143" s="370">
        <f>L141*F141</f>
        <v>173857.71568724996</v>
      </c>
      <c r="M143" s="181">
        <f>M141*F141</f>
        <v>57952.571895749992</v>
      </c>
      <c r="N143" s="200"/>
      <c r="O143" s="200"/>
      <c r="P143" s="200"/>
      <c r="Q143" s="207"/>
      <c r="R143" s="198"/>
      <c r="S143" s="199"/>
      <c r="T143" s="197"/>
      <c r="U143" s="197"/>
      <c r="V143" s="197"/>
      <c r="W143" s="197"/>
      <c r="X143" s="197"/>
      <c r="Y143" s="197"/>
      <c r="Z143" s="196"/>
      <c r="AA143" s="196"/>
      <c r="AB143" s="196"/>
      <c r="AC143" s="196"/>
      <c r="AD143" s="196"/>
      <c r="AE143" s="196"/>
    </row>
    <row r="144" spans="1:31" ht="12" customHeight="1" x14ac:dyDescent="0.2">
      <c r="A144" s="454" t="s">
        <v>1314</v>
      </c>
      <c r="B144" s="457" t="s">
        <v>65</v>
      </c>
      <c r="C144" s="458"/>
      <c r="D144" s="458"/>
      <c r="E144" s="459"/>
      <c r="F144" s="466">
        <f>'ORÇAMENTO GERAL (2)'!G206</f>
        <v>19952.2176</v>
      </c>
      <c r="G144" s="195">
        <f t="shared" si="51"/>
        <v>1.1561699878659107E-2</v>
      </c>
      <c r="H144" s="368"/>
      <c r="I144" s="368"/>
      <c r="J144" s="368"/>
      <c r="K144" s="368"/>
      <c r="L144" s="368"/>
      <c r="M144" s="193">
        <v>1</v>
      </c>
      <c r="N144" s="200"/>
      <c r="O144" s="200"/>
      <c r="P144" s="200"/>
      <c r="Q144" s="207"/>
      <c r="R144" s="198"/>
      <c r="S144" s="199"/>
      <c r="T144" s="197"/>
      <c r="U144" s="197"/>
      <c r="V144" s="197"/>
      <c r="W144" s="197"/>
      <c r="X144" s="197"/>
      <c r="Y144" s="197"/>
      <c r="Z144" s="196"/>
      <c r="AA144" s="196"/>
      <c r="AB144" s="196"/>
      <c r="AC144" s="196"/>
      <c r="AD144" s="196"/>
      <c r="AE144" s="196"/>
    </row>
    <row r="145" spans="1:31" ht="6.75" customHeight="1" x14ac:dyDescent="0.2">
      <c r="A145" s="455"/>
      <c r="B145" s="460"/>
      <c r="C145" s="461"/>
      <c r="D145" s="461"/>
      <c r="E145" s="462"/>
      <c r="F145" s="467"/>
      <c r="G145" s="229"/>
      <c r="H145" s="369"/>
      <c r="I145" s="369"/>
      <c r="J145" s="369"/>
      <c r="K145" s="369"/>
      <c r="L145" s="369"/>
      <c r="M145" s="607"/>
      <c r="N145" s="200"/>
      <c r="O145" s="200"/>
      <c r="P145" s="200"/>
      <c r="Q145" s="207"/>
      <c r="R145" s="198"/>
      <c r="S145" s="199"/>
      <c r="T145" s="197"/>
      <c r="U145" s="197"/>
      <c r="V145" s="197"/>
      <c r="W145" s="197"/>
      <c r="X145" s="197"/>
      <c r="Y145" s="197"/>
      <c r="Z145" s="196"/>
      <c r="AA145" s="196"/>
      <c r="AB145" s="196"/>
      <c r="AC145" s="196"/>
      <c r="AD145" s="196"/>
      <c r="AE145" s="196"/>
    </row>
    <row r="146" spans="1:31" ht="12" customHeight="1" x14ac:dyDescent="0.2">
      <c r="A146" s="456"/>
      <c r="B146" s="463"/>
      <c r="C146" s="464"/>
      <c r="D146" s="464"/>
      <c r="E146" s="465"/>
      <c r="F146" s="468"/>
      <c r="G146" s="229"/>
      <c r="H146" s="370">
        <f t="shared" ref="H146:M146" si="53">H144*$F$32</f>
        <v>0</v>
      </c>
      <c r="I146" s="370">
        <f t="shared" si="53"/>
        <v>0</v>
      </c>
      <c r="J146" s="370">
        <f t="shared" si="53"/>
        <v>0</v>
      </c>
      <c r="K146" s="370">
        <f t="shared" si="53"/>
        <v>0</v>
      </c>
      <c r="L146" s="370">
        <f t="shared" si="53"/>
        <v>0</v>
      </c>
      <c r="M146" s="181">
        <f>M144*F144</f>
        <v>19952.2176</v>
      </c>
      <c r="N146" s="200"/>
      <c r="O146" s="200"/>
      <c r="P146" s="200"/>
      <c r="Q146" s="207"/>
      <c r="R146" s="198"/>
      <c r="S146" s="199"/>
      <c r="T146" s="197"/>
      <c r="U146" s="197"/>
      <c r="V146" s="197"/>
      <c r="W146" s="197"/>
      <c r="X146" s="197"/>
      <c r="Y146" s="197"/>
      <c r="Z146" s="196"/>
      <c r="AA146" s="196"/>
      <c r="AB146" s="196"/>
      <c r="AC146" s="196"/>
      <c r="AD146" s="196"/>
      <c r="AE146" s="196"/>
    </row>
    <row r="147" spans="1:31" ht="12" customHeight="1" x14ac:dyDescent="0.2">
      <c r="A147" s="454" t="s">
        <v>1315</v>
      </c>
      <c r="B147" s="457" t="s">
        <v>64</v>
      </c>
      <c r="C147" s="458"/>
      <c r="D147" s="458"/>
      <c r="E147" s="459"/>
      <c r="F147" s="466">
        <f>'ORÇAMENTO GERAL (2)'!G211</f>
        <v>8364.6437145</v>
      </c>
      <c r="G147" s="195">
        <f t="shared" ref="G147" si="54">F147/$F$173</f>
        <v>4.8470552074853729E-3</v>
      </c>
      <c r="H147" s="368"/>
      <c r="I147" s="368"/>
      <c r="J147" s="368"/>
      <c r="K147" s="368"/>
      <c r="L147" s="368"/>
      <c r="M147" s="193">
        <v>1</v>
      </c>
      <c r="N147" s="200"/>
      <c r="O147" s="200"/>
      <c r="P147" s="200"/>
      <c r="Q147" s="207"/>
      <c r="R147" s="198"/>
      <c r="S147" s="199"/>
      <c r="T147" s="197"/>
      <c r="U147" s="197"/>
      <c r="V147" s="197"/>
      <c r="W147" s="197"/>
      <c r="X147" s="197"/>
      <c r="Y147" s="197"/>
      <c r="Z147" s="196"/>
      <c r="AA147" s="196"/>
      <c r="AB147" s="196"/>
      <c r="AC147" s="196"/>
      <c r="AD147" s="196"/>
      <c r="AE147" s="196"/>
    </row>
    <row r="148" spans="1:31" ht="6.75" customHeight="1" x14ac:dyDescent="0.2">
      <c r="A148" s="455"/>
      <c r="B148" s="460"/>
      <c r="C148" s="461"/>
      <c r="D148" s="461"/>
      <c r="E148" s="462"/>
      <c r="F148" s="467"/>
      <c r="G148" s="229"/>
      <c r="H148" s="369"/>
      <c r="I148" s="369"/>
      <c r="J148" s="369"/>
      <c r="K148" s="369"/>
      <c r="L148" s="369"/>
      <c r="M148" s="607"/>
      <c r="N148" s="200"/>
      <c r="O148" s="200"/>
      <c r="P148" s="200"/>
      <c r="Q148" s="207"/>
      <c r="R148" s="198"/>
      <c r="S148" s="199"/>
      <c r="T148" s="197"/>
      <c r="U148" s="197"/>
      <c r="V148" s="197"/>
      <c r="W148" s="197"/>
      <c r="X148" s="197"/>
      <c r="Y148" s="197"/>
      <c r="Z148" s="196"/>
      <c r="AA148" s="196"/>
      <c r="AB148" s="196"/>
      <c r="AC148" s="196"/>
      <c r="AD148" s="196"/>
      <c r="AE148" s="196"/>
    </row>
    <row r="149" spans="1:31" ht="12" customHeight="1" x14ac:dyDescent="0.2">
      <c r="A149" s="456"/>
      <c r="B149" s="463"/>
      <c r="C149" s="464"/>
      <c r="D149" s="464"/>
      <c r="E149" s="465"/>
      <c r="F149" s="468"/>
      <c r="G149" s="229"/>
      <c r="H149" s="370">
        <f t="shared" ref="H149:M149" si="55">H147*$F$32</f>
        <v>0</v>
      </c>
      <c r="I149" s="370">
        <f t="shared" si="55"/>
        <v>0</v>
      </c>
      <c r="J149" s="370">
        <f t="shared" si="55"/>
        <v>0</v>
      </c>
      <c r="K149" s="370">
        <f t="shared" si="55"/>
        <v>0</v>
      </c>
      <c r="L149" s="370">
        <f t="shared" si="55"/>
        <v>0</v>
      </c>
      <c r="M149" s="181">
        <f>M147*F147</f>
        <v>8364.6437145</v>
      </c>
      <c r="N149" s="200"/>
      <c r="O149" s="200"/>
      <c r="P149" s="200"/>
      <c r="Q149" s="207"/>
      <c r="R149" s="198"/>
      <c r="S149" s="199"/>
      <c r="T149" s="197"/>
      <c r="U149" s="197"/>
      <c r="V149" s="197"/>
      <c r="W149" s="197"/>
      <c r="X149" s="197"/>
      <c r="Y149" s="197"/>
      <c r="Z149" s="196"/>
      <c r="AA149" s="196"/>
      <c r="AB149" s="196"/>
      <c r="AC149" s="196"/>
      <c r="AD149" s="196"/>
      <c r="AE149" s="196"/>
    </row>
    <row r="150" spans="1:31" ht="13.9" hidden="1" customHeight="1" x14ac:dyDescent="0.2">
      <c r="A150" s="204" t="s">
        <v>86</v>
      </c>
      <c r="B150" s="203"/>
      <c r="C150" s="202"/>
      <c r="D150" s="201"/>
      <c r="E150" s="201"/>
      <c r="F150" s="201" t="e">
        <f>'ORÇAMENTO GERAL (2)'!#REF!</f>
        <v>#REF!</v>
      </c>
      <c r="G150" s="188"/>
      <c r="H150" s="392">
        <v>0</v>
      </c>
      <c r="I150" s="392">
        <v>0</v>
      </c>
      <c r="J150" s="392">
        <v>0</v>
      </c>
      <c r="K150" s="392">
        <v>0</v>
      </c>
      <c r="L150" s="392">
        <v>0</v>
      </c>
      <c r="M150" s="200">
        <v>0</v>
      </c>
      <c r="N150" s="200">
        <v>0</v>
      </c>
      <c r="O150" s="200">
        <v>0</v>
      </c>
      <c r="P150" s="200">
        <v>0</v>
      </c>
      <c r="Q150" s="207">
        <v>0</v>
      </c>
      <c r="R150" s="198"/>
      <c r="S150" s="199"/>
      <c r="T150" s="197"/>
      <c r="U150" s="197"/>
      <c r="V150" s="197"/>
      <c r="W150" s="197"/>
      <c r="X150" s="197"/>
      <c r="Y150" s="197"/>
      <c r="Z150" s="196"/>
      <c r="AA150" s="196"/>
      <c r="AB150" s="196"/>
      <c r="AC150" s="196"/>
      <c r="AD150" s="196"/>
      <c r="AE150" s="196"/>
    </row>
    <row r="151" spans="1:31" ht="13.9" hidden="1" customHeight="1" x14ac:dyDescent="0.2">
      <c r="A151" s="204" t="s">
        <v>85</v>
      </c>
      <c r="B151" s="203"/>
      <c r="C151" s="202"/>
      <c r="D151" s="201"/>
      <c r="E151" s="201"/>
      <c r="F151" s="201" t="e">
        <f>'ORÇAMENTO GERAL (2)'!#REF!</f>
        <v>#REF!</v>
      </c>
      <c r="G151" s="188"/>
      <c r="H151" s="392">
        <v>0</v>
      </c>
      <c r="I151" s="392">
        <v>0</v>
      </c>
      <c r="J151" s="392">
        <v>0</v>
      </c>
      <c r="K151" s="392">
        <v>0</v>
      </c>
      <c r="L151" s="392">
        <v>0</v>
      </c>
      <c r="M151" s="200">
        <v>0</v>
      </c>
      <c r="N151" s="200">
        <v>0</v>
      </c>
      <c r="O151" s="200">
        <v>0</v>
      </c>
      <c r="P151" s="200">
        <v>0</v>
      </c>
      <c r="Q151" s="207">
        <v>0</v>
      </c>
      <c r="R151" s="198"/>
      <c r="S151" s="199"/>
      <c r="T151" s="197"/>
      <c r="U151" s="197"/>
      <c r="V151" s="197"/>
      <c r="W151" s="197"/>
      <c r="X151" s="197"/>
      <c r="Y151" s="197"/>
      <c r="Z151" s="196"/>
      <c r="AA151" s="196"/>
      <c r="AB151" s="196"/>
      <c r="AC151" s="196"/>
      <c r="AD151" s="196"/>
      <c r="AE151" s="196"/>
    </row>
    <row r="152" spans="1:31" ht="13.9" hidden="1" customHeight="1" x14ac:dyDescent="0.2">
      <c r="A152" s="204" t="s">
        <v>84</v>
      </c>
      <c r="B152" s="203"/>
      <c r="C152" s="202"/>
      <c r="D152" s="201"/>
      <c r="E152" s="201"/>
      <c r="F152" s="201" t="e">
        <f>'ORÇAMENTO GERAL (2)'!#REF!</f>
        <v>#REF!</v>
      </c>
      <c r="G152" s="188"/>
      <c r="H152" s="392">
        <v>0</v>
      </c>
      <c r="I152" s="392">
        <v>0</v>
      </c>
      <c r="J152" s="392">
        <v>0</v>
      </c>
      <c r="K152" s="392">
        <v>0</v>
      </c>
      <c r="L152" s="392">
        <v>0</v>
      </c>
      <c r="M152" s="200">
        <v>0</v>
      </c>
      <c r="N152" s="200">
        <v>0</v>
      </c>
      <c r="O152" s="200">
        <v>0</v>
      </c>
      <c r="P152" s="200">
        <v>0</v>
      </c>
      <c r="Q152" s="207">
        <v>0</v>
      </c>
      <c r="R152" s="198"/>
      <c r="S152" s="199"/>
      <c r="T152" s="197"/>
      <c r="U152" s="197"/>
      <c r="V152" s="197"/>
      <c r="W152" s="197"/>
      <c r="X152" s="197"/>
      <c r="Y152" s="197"/>
      <c r="Z152" s="196"/>
      <c r="AA152" s="196"/>
      <c r="AB152" s="196"/>
      <c r="AC152" s="196"/>
      <c r="AD152" s="196"/>
      <c r="AE152" s="196"/>
    </row>
    <row r="153" spans="1:31" ht="26.45" hidden="1" customHeight="1" x14ac:dyDescent="0.2">
      <c r="A153" s="204" t="s">
        <v>83</v>
      </c>
      <c r="B153" s="203"/>
      <c r="C153" s="202"/>
      <c r="D153" s="201"/>
      <c r="E153" s="201"/>
      <c r="F153" s="201" t="e">
        <f>'ORÇAMENTO GERAL (2)'!#REF!</f>
        <v>#REF!</v>
      </c>
      <c r="G153" s="188"/>
      <c r="H153" s="392">
        <v>0</v>
      </c>
      <c r="I153" s="392">
        <v>0</v>
      </c>
      <c r="J153" s="392">
        <v>0</v>
      </c>
      <c r="K153" s="392">
        <v>0</v>
      </c>
      <c r="L153" s="392">
        <v>0</v>
      </c>
      <c r="M153" s="200">
        <v>0</v>
      </c>
      <c r="N153" s="200">
        <v>0</v>
      </c>
      <c r="O153" s="200">
        <v>0</v>
      </c>
      <c r="P153" s="200">
        <v>0</v>
      </c>
      <c r="Q153" s="207">
        <v>0</v>
      </c>
      <c r="R153" s="198"/>
      <c r="S153" s="199"/>
      <c r="T153" s="197"/>
      <c r="U153" s="197"/>
      <c r="V153" s="197"/>
      <c r="W153" s="197"/>
      <c r="X153" s="197"/>
      <c r="Y153" s="197"/>
      <c r="Z153" s="196"/>
      <c r="AA153" s="196"/>
      <c r="AB153" s="196"/>
      <c r="AC153" s="196"/>
      <c r="AD153" s="196"/>
      <c r="AE153" s="196"/>
    </row>
    <row r="154" spans="1:31" ht="35.25" hidden="1" customHeight="1" x14ac:dyDescent="0.2">
      <c r="A154" s="204" t="s">
        <v>82</v>
      </c>
      <c r="B154" s="203"/>
      <c r="C154" s="202"/>
      <c r="D154" s="201"/>
      <c r="E154" s="201"/>
      <c r="F154" s="201" t="e">
        <f>'ORÇAMENTO GERAL (2)'!#REF!</f>
        <v>#REF!</v>
      </c>
      <c r="G154" s="188"/>
      <c r="H154" s="392">
        <v>0</v>
      </c>
      <c r="I154" s="392">
        <v>0</v>
      </c>
      <c r="J154" s="392">
        <v>0</v>
      </c>
      <c r="K154" s="392">
        <v>0</v>
      </c>
      <c r="L154" s="392">
        <v>0</v>
      </c>
      <c r="M154" s="200">
        <v>0</v>
      </c>
      <c r="N154" s="200">
        <v>0</v>
      </c>
      <c r="O154" s="200">
        <v>0</v>
      </c>
      <c r="P154" s="200">
        <v>0</v>
      </c>
      <c r="Q154" s="207">
        <v>0</v>
      </c>
      <c r="R154" s="198"/>
      <c r="S154" s="199"/>
      <c r="T154" s="197"/>
      <c r="U154" s="197"/>
      <c r="V154" s="197"/>
      <c r="W154" s="197"/>
      <c r="X154" s="197"/>
      <c r="Y154" s="197"/>
      <c r="Z154" s="196"/>
      <c r="AA154" s="196"/>
      <c r="AB154" s="196"/>
      <c r="AC154" s="196"/>
      <c r="AD154" s="196"/>
      <c r="AE154" s="196"/>
    </row>
    <row r="155" spans="1:31" s="213" customFormat="1" ht="13.9" hidden="1" customHeight="1" x14ac:dyDescent="0.2">
      <c r="A155" s="224" t="s">
        <v>234</v>
      </c>
      <c r="B155" s="223"/>
      <c r="C155" s="222"/>
      <c r="D155" s="211"/>
      <c r="E155" s="211"/>
      <c r="F155" s="221">
        <f>ROUND((E155*D155),2)</f>
        <v>0</v>
      </c>
      <c r="G155" s="220"/>
      <c r="H155" s="393">
        <v>0</v>
      </c>
      <c r="I155" s="393">
        <v>0</v>
      </c>
      <c r="J155" s="393">
        <v>0</v>
      </c>
      <c r="K155" s="393">
        <v>0</v>
      </c>
      <c r="L155" s="393">
        <v>0</v>
      </c>
      <c r="M155" s="219">
        <v>0</v>
      </c>
      <c r="N155" s="219">
        <v>0</v>
      </c>
      <c r="O155" s="219">
        <v>0</v>
      </c>
      <c r="P155" s="219">
        <v>0</v>
      </c>
      <c r="Q155" s="218">
        <v>0</v>
      </c>
      <c r="R155" s="217"/>
      <c r="S155" s="216"/>
      <c r="T155" s="215"/>
      <c r="U155" s="215"/>
      <c r="V155" s="215"/>
      <c r="W155" s="215"/>
      <c r="X155" s="215"/>
      <c r="Y155" s="215"/>
      <c r="Z155" s="214"/>
      <c r="AA155" s="214"/>
      <c r="AB155" s="214"/>
      <c r="AC155" s="214"/>
      <c r="AD155" s="214"/>
      <c r="AE155" s="214"/>
    </row>
    <row r="156" spans="1:31" s="213" customFormat="1" ht="13.9" hidden="1" customHeight="1" x14ac:dyDescent="0.2">
      <c r="A156" s="224" t="s">
        <v>233</v>
      </c>
      <c r="B156" s="223"/>
      <c r="C156" s="222"/>
      <c r="D156" s="211"/>
      <c r="E156" s="211"/>
      <c r="F156" s="221">
        <f>ROUND((E156*D156),2)</f>
        <v>0</v>
      </c>
      <c r="G156" s="220"/>
      <c r="H156" s="393">
        <v>0</v>
      </c>
      <c r="I156" s="393">
        <v>0</v>
      </c>
      <c r="J156" s="393">
        <v>0</v>
      </c>
      <c r="K156" s="393">
        <v>0</v>
      </c>
      <c r="L156" s="393">
        <v>0</v>
      </c>
      <c r="M156" s="219">
        <v>0</v>
      </c>
      <c r="N156" s="219">
        <v>0</v>
      </c>
      <c r="O156" s="219">
        <v>0</v>
      </c>
      <c r="P156" s="219">
        <v>0</v>
      </c>
      <c r="Q156" s="218">
        <v>0</v>
      </c>
      <c r="R156" s="217"/>
      <c r="S156" s="216"/>
      <c r="T156" s="215"/>
      <c r="U156" s="215"/>
      <c r="V156" s="215"/>
      <c r="W156" s="215"/>
      <c r="X156" s="215"/>
      <c r="Y156" s="215"/>
      <c r="Z156" s="214"/>
      <c r="AA156" s="214"/>
      <c r="AB156" s="214"/>
      <c r="AC156" s="214"/>
      <c r="AD156" s="214"/>
      <c r="AE156" s="214"/>
    </row>
    <row r="157" spans="1:31" s="213" customFormat="1" ht="13.9" hidden="1" customHeight="1" x14ac:dyDescent="0.2">
      <c r="A157" s="224" t="s">
        <v>232</v>
      </c>
      <c r="B157" s="223"/>
      <c r="C157" s="222"/>
      <c r="D157" s="211"/>
      <c r="E157" s="211"/>
      <c r="F157" s="221">
        <f>ROUND((E157*D157),2)</f>
        <v>0</v>
      </c>
      <c r="G157" s="220"/>
      <c r="H157" s="393">
        <v>0</v>
      </c>
      <c r="I157" s="393">
        <v>0</v>
      </c>
      <c r="J157" s="393">
        <v>0</v>
      </c>
      <c r="K157" s="393">
        <v>0</v>
      </c>
      <c r="L157" s="393">
        <v>0</v>
      </c>
      <c r="M157" s="219">
        <v>0</v>
      </c>
      <c r="N157" s="219">
        <v>0</v>
      </c>
      <c r="O157" s="219">
        <v>0</v>
      </c>
      <c r="P157" s="219">
        <v>0</v>
      </c>
      <c r="Q157" s="218">
        <v>0</v>
      </c>
      <c r="R157" s="217"/>
      <c r="S157" s="216"/>
      <c r="T157" s="215"/>
      <c r="U157" s="215"/>
      <c r="V157" s="215"/>
      <c r="W157" s="215"/>
      <c r="X157" s="215"/>
      <c r="Y157" s="215"/>
      <c r="Z157" s="214"/>
      <c r="AA157" s="214"/>
      <c r="AB157" s="214"/>
      <c r="AC157" s="214"/>
      <c r="AD157" s="214"/>
      <c r="AE157" s="214"/>
    </row>
    <row r="158" spans="1:31" ht="13.9" hidden="1" customHeight="1" x14ac:dyDescent="0.2">
      <c r="A158" s="204" t="s">
        <v>81</v>
      </c>
      <c r="B158" s="203"/>
      <c r="C158" s="202"/>
      <c r="D158" s="201"/>
      <c r="E158" s="201"/>
      <c r="F158" s="201" t="e">
        <f>'ORÇAMENTO GERAL (2)'!#REF!</f>
        <v>#REF!</v>
      </c>
      <c r="G158" s="188"/>
      <c r="H158" s="392">
        <v>0</v>
      </c>
      <c r="I158" s="392">
        <v>0</v>
      </c>
      <c r="J158" s="392">
        <v>0</v>
      </c>
      <c r="K158" s="392">
        <v>0</v>
      </c>
      <c r="L158" s="392">
        <v>0</v>
      </c>
      <c r="M158" s="200">
        <v>0</v>
      </c>
      <c r="N158" s="200">
        <v>0</v>
      </c>
      <c r="O158" s="200">
        <v>0</v>
      </c>
      <c r="P158" s="200">
        <v>0</v>
      </c>
      <c r="Q158" s="207">
        <v>0</v>
      </c>
      <c r="R158" s="198"/>
      <c r="S158" s="199"/>
      <c r="T158" s="197"/>
      <c r="U158" s="197"/>
      <c r="V158" s="197"/>
      <c r="W158" s="197"/>
      <c r="X158" s="197"/>
      <c r="Y158" s="197"/>
      <c r="Z158" s="196"/>
      <c r="AA158" s="196"/>
      <c r="AB158" s="196"/>
      <c r="AC158" s="196"/>
      <c r="AD158" s="196"/>
      <c r="AE158" s="196"/>
    </row>
    <row r="159" spans="1:31" ht="18.75" hidden="1" customHeight="1" x14ac:dyDescent="0.2">
      <c r="A159" s="204" t="s">
        <v>81</v>
      </c>
      <c r="B159" s="203"/>
      <c r="C159" s="202"/>
      <c r="D159" s="212"/>
      <c r="E159" s="211"/>
      <c r="F159" s="210">
        <f>ROUND((E159*D159),2)</f>
        <v>0</v>
      </c>
      <c r="G159" s="188"/>
      <c r="H159" s="392">
        <v>0</v>
      </c>
      <c r="I159" s="392">
        <v>0</v>
      </c>
      <c r="J159" s="392">
        <v>0</v>
      </c>
      <c r="K159" s="392">
        <v>0</v>
      </c>
      <c r="L159" s="392">
        <v>0</v>
      </c>
      <c r="M159" s="200">
        <v>0</v>
      </c>
      <c r="N159" s="200">
        <v>0</v>
      </c>
      <c r="O159" s="200">
        <v>0</v>
      </c>
      <c r="P159" s="200">
        <v>0</v>
      </c>
      <c r="Q159" s="207">
        <v>0</v>
      </c>
      <c r="R159" s="198"/>
      <c r="S159" s="199"/>
      <c r="T159" s="197"/>
      <c r="U159" s="197"/>
      <c r="V159" s="197"/>
      <c r="W159" s="197"/>
      <c r="X159" s="197"/>
      <c r="Y159" s="197"/>
      <c r="Z159" s="196"/>
      <c r="AA159" s="196"/>
      <c r="AB159" s="196"/>
      <c r="AC159" s="196"/>
      <c r="AD159" s="196"/>
      <c r="AE159" s="196"/>
    </row>
    <row r="160" spans="1:31" x14ac:dyDescent="0.25">
      <c r="A160" s="454" t="s">
        <v>1286</v>
      </c>
      <c r="B160" s="457" t="str">
        <f>'ORÇAMENTO GERAL (2)'!B214</f>
        <v>DESMOBILIZAÇÃO</v>
      </c>
      <c r="C160" s="458"/>
      <c r="D160" s="458"/>
      <c r="E160" s="459"/>
      <c r="F160" s="466">
        <f>'ORÇAMENTO GERAL (2)'!G214</f>
        <v>30237.144550000001</v>
      </c>
      <c r="G160" s="195">
        <f>F160/$F$173</f>
        <v>1.7521500490989678E-2</v>
      </c>
      <c r="H160" s="194">
        <v>0</v>
      </c>
      <c r="I160" s="194"/>
      <c r="J160" s="194"/>
      <c r="K160" s="194"/>
      <c r="L160" s="194">
        <v>0</v>
      </c>
      <c r="M160" s="193">
        <v>1</v>
      </c>
      <c r="N160" s="194">
        <v>0.15</v>
      </c>
      <c r="O160" s="194">
        <v>0.2</v>
      </c>
      <c r="P160" s="194">
        <v>0.6</v>
      </c>
      <c r="Q160" s="192"/>
      <c r="R160" s="193">
        <f>H160+I160+J160+K160+L160+M160+N160+O160+P160+Q160</f>
        <v>1.9499999999999997</v>
      </c>
      <c r="S160" s="192" t="e">
        <f t="shared" ref="S160:AE160" si="56">S162/$F$160</f>
        <v>#REF!</v>
      </c>
      <c r="T160" s="191" t="e">
        <f t="shared" si="56"/>
        <v>#REF!</v>
      </c>
      <c r="U160" s="190" t="e">
        <f t="shared" si="56"/>
        <v>#REF!</v>
      </c>
      <c r="V160" s="190" t="e">
        <f t="shared" si="56"/>
        <v>#REF!</v>
      </c>
      <c r="W160" s="190" t="e">
        <f t="shared" si="56"/>
        <v>#REF!</v>
      </c>
      <c r="X160" s="190" t="e">
        <f t="shared" si="56"/>
        <v>#REF!</v>
      </c>
      <c r="Y160" s="190" t="e">
        <f t="shared" si="56"/>
        <v>#REF!</v>
      </c>
      <c r="Z160" s="189" t="e">
        <f t="shared" si="56"/>
        <v>#REF!</v>
      </c>
      <c r="AA160" s="189" t="e">
        <f t="shared" si="56"/>
        <v>#REF!</v>
      </c>
      <c r="AB160" s="189" t="e">
        <f t="shared" si="56"/>
        <v>#REF!</v>
      </c>
      <c r="AC160" s="189" t="e">
        <f t="shared" si="56"/>
        <v>#REF!</v>
      </c>
      <c r="AD160" s="189" t="e">
        <f t="shared" si="56"/>
        <v>#REF!</v>
      </c>
      <c r="AE160" s="189" t="e">
        <f t="shared" si="56"/>
        <v>#REF!</v>
      </c>
    </row>
    <row r="161" spans="1:31" ht="5.0999999999999996" customHeight="1" x14ac:dyDescent="0.25">
      <c r="A161" s="455"/>
      <c r="B161" s="460"/>
      <c r="C161" s="461"/>
      <c r="D161" s="461"/>
      <c r="E161" s="462"/>
      <c r="F161" s="467"/>
      <c r="G161" s="188"/>
      <c r="H161" s="187"/>
      <c r="I161" s="187"/>
      <c r="J161" s="187"/>
      <c r="K161" s="187"/>
      <c r="L161" s="600"/>
      <c r="M161" s="391"/>
      <c r="N161" s="206"/>
      <c r="O161" s="206"/>
      <c r="P161" s="206"/>
      <c r="Q161" s="209"/>
      <c r="R161" s="185"/>
      <c r="S161" s="186"/>
      <c r="T161" s="185"/>
      <c r="U161" s="184"/>
      <c r="V161" s="184"/>
      <c r="W161" s="184"/>
      <c r="X161" s="184"/>
      <c r="Y161" s="184"/>
      <c r="Z161" s="183"/>
      <c r="AA161" s="183"/>
      <c r="AB161" s="183"/>
      <c r="AC161" s="183"/>
      <c r="AD161" s="183"/>
      <c r="AE161" s="183"/>
    </row>
    <row r="162" spans="1:31" ht="15" thickBot="1" x14ac:dyDescent="0.3">
      <c r="A162" s="456"/>
      <c r="B162" s="463"/>
      <c r="C162" s="464"/>
      <c r="D162" s="464"/>
      <c r="E162" s="465"/>
      <c r="F162" s="468"/>
      <c r="G162" s="188"/>
      <c r="H162" s="205">
        <f t="shared" ref="H162:P162" si="57">H160*$F$160</f>
        <v>0</v>
      </c>
      <c r="I162" s="205">
        <f t="shared" si="57"/>
        <v>0</v>
      </c>
      <c r="J162" s="205">
        <f t="shared" si="57"/>
        <v>0</v>
      </c>
      <c r="K162" s="205">
        <f t="shared" si="57"/>
        <v>0</v>
      </c>
      <c r="L162" s="205">
        <f t="shared" si="57"/>
        <v>0</v>
      </c>
      <c r="M162" s="181">
        <f t="shared" si="57"/>
        <v>30237.144550000001</v>
      </c>
      <c r="N162" s="205">
        <f t="shared" si="57"/>
        <v>4535.5716825</v>
      </c>
      <c r="O162" s="205">
        <f t="shared" si="57"/>
        <v>6047.4289100000005</v>
      </c>
      <c r="P162" s="205">
        <f t="shared" si="57"/>
        <v>18142.28673</v>
      </c>
      <c r="Q162" s="180" t="e">
        <f>Q160*#REF!</f>
        <v>#REF!</v>
      </c>
      <c r="R162" s="181" t="e">
        <f t="shared" ref="R162:AE162" si="58">($F$163*R163)+($F$164*R164)+($F$165*R165)+($F$166*R166)+($F$167*R167)+($F$168*R168)+($F$169*R169)+($F$170*R170)+($F$171*R171)+($F$172*R172)</f>
        <v>#REF!</v>
      </c>
      <c r="S162" s="180" t="e">
        <f t="shared" si="58"/>
        <v>#REF!</v>
      </c>
      <c r="T162" s="179" t="e">
        <f t="shared" si="58"/>
        <v>#REF!</v>
      </c>
      <c r="U162" s="178" t="e">
        <f t="shared" si="58"/>
        <v>#REF!</v>
      </c>
      <c r="V162" s="178" t="e">
        <f t="shared" si="58"/>
        <v>#REF!</v>
      </c>
      <c r="W162" s="178" t="e">
        <f t="shared" si="58"/>
        <v>#REF!</v>
      </c>
      <c r="X162" s="178" t="e">
        <f t="shared" si="58"/>
        <v>#REF!</v>
      </c>
      <c r="Y162" s="178" t="e">
        <f t="shared" si="58"/>
        <v>#REF!</v>
      </c>
      <c r="Z162" s="177" t="e">
        <f t="shared" si="58"/>
        <v>#REF!</v>
      </c>
      <c r="AA162" s="177" t="e">
        <f t="shared" si="58"/>
        <v>#REF!</v>
      </c>
      <c r="AB162" s="177" t="e">
        <f t="shared" si="58"/>
        <v>#REF!</v>
      </c>
      <c r="AC162" s="177" t="e">
        <f t="shared" si="58"/>
        <v>#REF!</v>
      </c>
      <c r="AD162" s="177" t="e">
        <f t="shared" si="58"/>
        <v>#REF!</v>
      </c>
      <c r="AE162" s="177" t="e">
        <f t="shared" si="58"/>
        <v>#REF!</v>
      </c>
    </row>
    <row r="163" spans="1:31" ht="13.9" hidden="1" customHeight="1" x14ac:dyDescent="0.2">
      <c r="A163" s="204" t="s">
        <v>80</v>
      </c>
      <c r="B163" s="203"/>
      <c r="C163" s="202"/>
      <c r="D163" s="208"/>
      <c r="E163" s="208"/>
      <c r="F163" s="208" t="e">
        <f>'ORÇAMENTO GERAL (2)'!#REF!</f>
        <v>#REF!</v>
      </c>
      <c r="G163" s="188"/>
      <c r="H163" s="200">
        <v>0</v>
      </c>
      <c r="I163" s="200">
        <v>0</v>
      </c>
      <c r="J163" s="200">
        <v>0</v>
      </c>
      <c r="K163" s="200">
        <v>0</v>
      </c>
      <c r="L163" s="200">
        <v>0</v>
      </c>
      <c r="M163" s="200">
        <v>0</v>
      </c>
      <c r="N163" s="200">
        <v>0</v>
      </c>
      <c r="O163" s="200">
        <v>0</v>
      </c>
      <c r="P163" s="200">
        <v>0</v>
      </c>
      <c r="Q163" s="207">
        <v>0</v>
      </c>
      <c r="R163" s="198"/>
      <c r="S163" s="199"/>
      <c r="T163" s="197"/>
      <c r="U163" s="197"/>
      <c r="V163" s="197"/>
      <c r="W163" s="197"/>
      <c r="X163" s="197"/>
      <c r="Y163" s="197"/>
      <c r="Z163" s="196"/>
      <c r="AA163" s="196"/>
      <c r="AB163" s="196"/>
      <c r="AC163" s="196"/>
      <c r="AD163" s="196"/>
      <c r="AE163" s="196"/>
    </row>
    <row r="164" spans="1:31" ht="13.9" hidden="1" customHeight="1" x14ac:dyDescent="0.2">
      <c r="A164" s="204" t="s">
        <v>79</v>
      </c>
      <c r="B164" s="203"/>
      <c r="C164" s="202"/>
      <c r="D164" s="208"/>
      <c r="E164" s="208"/>
      <c r="F164" s="208" t="e">
        <f>'ORÇAMENTO GERAL (2)'!#REF!</f>
        <v>#REF!</v>
      </c>
      <c r="G164" s="188"/>
      <c r="H164" s="200">
        <v>0</v>
      </c>
      <c r="I164" s="200">
        <v>0</v>
      </c>
      <c r="J164" s="200">
        <v>0</v>
      </c>
      <c r="K164" s="200">
        <v>0</v>
      </c>
      <c r="L164" s="200">
        <v>0</v>
      </c>
      <c r="M164" s="200">
        <v>0</v>
      </c>
      <c r="N164" s="200">
        <v>0</v>
      </c>
      <c r="O164" s="200">
        <v>0</v>
      </c>
      <c r="P164" s="200">
        <v>0</v>
      </c>
      <c r="Q164" s="207">
        <v>0</v>
      </c>
      <c r="R164" s="198"/>
      <c r="S164" s="199"/>
      <c r="T164" s="197"/>
      <c r="U164" s="197"/>
      <c r="V164" s="197"/>
      <c r="W164" s="197"/>
      <c r="X164" s="197"/>
      <c r="Y164" s="197"/>
      <c r="Z164" s="196"/>
      <c r="AA164" s="196"/>
      <c r="AB164" s="196"/>
      <c r="AC164" s="196"/>
      <c r="AD164" s="196"/>
      <c r="AE164" s="196"/>
    </row>
    <row r="165" spans="1:31" ht="13.9" hidden="1" customHeight="1" x14ac:dyDescent="0.2">
      <c r="A165" s="204" t="s">
        <v>78</v>
      </c>
      <c r="B165" s="203"/>
      <c r="C165" s="202"/>
      <c r="D165" s="208"/>
      <c r="E165" s="208"/>
      <c r="F165" s="208" t="e">
        <f>'ORÇAMENTO GERAL (2)'!#REF!</f>
        <v>#REF!</v>
      </c>
      <c r="G165" s="188"/>
      <c r="H165" s="200">
        <v>0</v>
      </c>
      <c r="I165" s="200">
        <v>0</v>
      </c>
      <c r="J165" s="200">
        <v>0</v>
      </c>
      <c r="K165" s="200">
        <v>0</v>
      </c>
      <c r="L165" s="200">
        <v>0</v>
      </c>
      <c r="M165" s="200">
        <v>0</v>
      </c>
      <c r="N165" s="200">
        <v>0</v>
      </c>
      <c r="O165" s="200">
        <v>0</v>
      </c>
      <c r="P165" s="200">
        <v>0</v>
      </c>
      <c r="Q165" s="207">
        <v>0</v>
      </c>
      <c r="R165" s="198"/>
      <c r="S165" s="199"/>
      <c r="T165" s="197"/>
      <c r="U165" s="197"/>
      <c r="V165" s="197"/>
      <c r="W165" s="197"/>
      <c r="X165" s="197"/>
      <c r="Y165" s="197"/>
      <c r="Z165" s="196"/>
      <c r="AA165" s="196"/>
      <c r="AB165" s="196"/>
      <c r="AC165" s="196"/>
      <c r="AD165" s="196"/>
      <c r="AE165" s="196"/>
    </row>
    <row r="166" spans="1:31" ht="13.9" hidden="1" customHeight="1" x14ac:dyDescent="0.2">
      <c r="A166" s="204" t="s">
        <v>77</v>
      </c>
      <c r="B166" s="203"/>
      <c r="C166" s="202"/>
      <c r="D166" s="208"/>
      <c r="E166" s="208"/>
      <c r="F166" s="208" t="e">
        <f>'ORÇAMENTO GERAL (2)'!#REF!</f>
        <v>#REF!</v>
      </c>
      <c r="G166" s="188"/>
      <c r="H166" s="200">
        <v>0</v>
      </c>
      <c r="I166" s="200">
        <v>0</v>
      </c>
      <c r="J166" s="200">
        <v>0</v>
      </c>
      <c r="K166" s="200">
        <v>0</v>
      </c>
      <c r="L166" s="200">
        <v>0</v>
      </c>
      <c r="M166" s="200">
        <v>0</v>
      </c>
      <c r="N166" s="200">
        <v>0</v>
      </c>
      <c r="O166" s="200">
        <v>0</v>
      </c>
      <c r="P166" s="200">
        <v>0</v>
      </c>
      <c r="Q166" s="207">
        <v>0</v>
      </c>
      <c r="R166" s="198"/>
      <c r="S166" s="199"/>
      <c r="T166" s="197"/>
      <c r="U166" s="197"/>
      <c r="V166" s="197"/>
      <c r="W166" s="197"/>
      <c r="X166" s="197"/>
      <c r="Y166" s="197"/>
      <c r="Z166" s="196"/>
      <c r="AA166" s="196"/>
      <c r="AB166" s="196"/>
      <c r="AC166" s="196"/>
      <c r="AD166" s="196"/>
      <c r="AE166" s="196"/>
    </row>
    <row r="167" spans="1:31" ht="26.45" hidden="1" customHeight="1" x14ac:dyDescent="0.2">
      <c r="A167" s="204" t="s">
        <v>76</v>
      </c>
      <c r="B167" s="203"/>
      <c r="C167" s="202"/>
      <c r="D167" s="208"/>
      <c r="E167" s="208"/>
      <c r="F167" s="208" t="e">
        <f>'ORÇAMENTO GERAL (2)'!#REF!</f>
        <v>#REF!</v>
      </c>
      <c r="G167" s="188"/>
      <c r="H167" s="200">
        <v>0</v>
      </c>
      <c r="I167" s="200">
        <v>0</v>
      </c>
      <c r="J167" s="200">
        <v>0</v>
      </c>
      <c r="K167" s="200">
        <v>0</v>
      </c>
      <c r="L167" s="200">
        <v>0</v>
      </c>
      <c r="M167" s="200">
        <v>0</v>
      </c>
      <c r="N167" s="200">
        <v>0</v>
      </c>
      <c r="O167" s="200">
        <v>0</v>
      </c>
      <c r="P167" s="200">
        <v>0</v>
      </c>
      <c r="Q167" s="207">
        <v>0</v>
      </c>
      <c r="R167" s="198"/>
      <c r="S167" s="199"/>
      <c r="T167" s="197"/>
      <c r="U167" s="197"/>
      <c r="V167" s="197"/>
      <c r="W167" s="197"/>
      <c r="X167" s="197"/>
      <c r="Y167" s="197"/>
      <c r="Z167" s="196"/>
      <c r="AA167" s="196"/>
      <c r="AB167" s="196"/>
      <c r="AC167" s="196"/>
      <c r="AD167" s="196"/>
      <c r="AE167" s="196"/>
    </row>
    <row r="168" spans="1:31" ht="13.9" hidden="1" customHeight="1" x14ac:dyDescent="0.2">
      <c r="A168" s="204" t="s">
        <v>75</v>
      </c>
      <c r="B168" s="203"/>
      <c r="C168" s="202"/>
      <c r="D168" s="208"/>
      <c r="E168" s="208"/>
      <c r="F168" s="208" t="e">
        <f>'ORÇAMENTO GERAL (2)'!#REF!</f>
        <v>#REF!</v>
      </c>
      <c r="G168" s="188"/>
      <c r="H168" s="200">
        <v>0</v>
      </c>
      <c r="I168" s="200">
        <v>0</v>
      </c>
      <c r="J168" s="200">
        <v>0</v>
      </c>
      <c r="K168" s="200">
        <v>0</v>
      </c>
      <c r="L168" s="200">
        <v>0</v>
      </c>
      <c r="M168" s="200">
        <v>0</v>
      </c>
      <c r="N168" s="200">
        <v>0</v>
      </c>
      <c r="O168" s="200">
        <v>0</v>
      </c>
      <c r="P168" s="200">
        <v>0</v>
      </c>
      <c r="Q168" s="207">
        <v>0</v>
      </c>
      <c r="R168" s="198"/>
      <c r="S168" s="199"/>
      <c r="T168" s="197"/>
      <c r="U168" s="197"/>
      <c r="V168" s="197"/>
      <c r="W168" s="197"/>
      <c r="X168" s="197"/>
      <c r="Y168" s="197"/>
      <c r="Z168" s="196"/>
      <c r="AA168" s="196"/>
      <c r="AB168" s="196"/>
      <c r="AC168" s="196"/>
      <c r="AD168" s="196"/>
      <c r="AE168" s="196"/>
    </row>
    <row r="169" spans="1:31" ht="26.45" hidden="1" customHeight="1" x14ac:dyDescent="0.2">
      <c r="A169" s="204" t="s">
        <v>74</v>
      </c>
      <c r="B169" s="203"/>
      <c r="C169" s="202"/>
      <c r="D169" s="208"/>
      <c r="E169" s="208"/>
      <c r="F169" s="208" t="e">
        <f>'ORÇAMENTO GERAL (2)'!#REF!</f>
        <v>#REF!</v>
      </c>
      <c r="G169" s="188"/>
      <c r="H169" s="200">
        <v>0</v>
      </c>
      <c r="I169" s="200">
        <v>0</v>
      </c>
      <c r="J169" s="200">
        <v>0</v>
      </c>
      <c r="K169" s="200">
        <v>0</v>
      </c>
      <c r="L169" s="200">
        <v>0</v>
      </c>
      <c r="M169" s="200">
        <v>0</v>
      </c>
      <c r="N169" s="200">
        <v>0</v>
      </c>
      <c r="O169" s="200">
        <v>0</v>
      </c>
      <c r="P169" s="200">
        <v>0</v>
      </c>
      <c r="Q169" s="207">
        <v>0</v>
      </c>
      <c r="R169" s="198"/>
      <c r="S169" s="199"/>
      <c r="T169" s="197"/>
      <c r="U169" s="197"/>
      <c r="V169" s="197"/>
      <c r="W169" s="197"/>
      <c r="X169" s="197"/>
      <c r="Y169" s="197"/>
      <c r="Z169" s="196"/>
      <c r="AA169" s="196"/>
      <c r="AB169" s="196"/>
      <c r="AC169" s="196"/>
      <c r="AD169" s="196"/>
      <c r="AE169" s="196"/>
    </row>
    <row r="170" spans="1:31" ht="13.9" hidden="1" customHeight="1" x14ac:dyDescent="0.2">
      <c r="A170" s="204" t="s">
        <v>73</v>
      </c>
      <c r="B170" s="203"/>
      <c r="C170" s="202"/>
      <c r="D170" s="208"/>
      <c r="E170" s="208"/>
      <c r="F170" s="208" t="e">
        <f>'ORÇAMENTO GERAL (2)'!#REF!</f>
        <v>#REF!</v>
      </c>
      <c r="G170" s="188"/>
      <c r="H170" s="200">
        <v>0</v>
      </c>
      <c r="I170" s="200">
        <v>0</v>
      </c>
      <c r="J170" s="200">
        <v>0</v>
      </c>
      <c r="K170" s="200">
        <v>0</v>
      </c>
      <c r="L170" s="200">
        <v>0</v>
      </c>
      <c r="M170" s="200">
        <v>0</v>
      </c>
      <c r="N170" s="200">
        <v>0</v>
      </c>
      <c r="O170" s="200">
        <v>0</v>
      </c>
      <c r="P170" s="200">
        <v>0</v>
      </c>
      <c r="Q170" s="207">
        <v>0</v>
      </c>
      <c r="R170" s="198"/>
      <c r="S170" s="199"/>
      <c r="T170" s="197"/>
      <c r="U170" s="197"/>
      <c r="V170" s="197"/>
      <c r="W170" s="197"/>
      <c r="X170" s="197"/>
      <c r="Y170" s="197"/>
      <c r="Z170" s="196"/>
      <c r="AA170" s="196"/>
      <c r="AB170" s="196"/>
      <c r="AC170" s="196"/>
      <c r="AD170" s="196"/>
      <c r="AE170" s="196"/>
    </row>
    <row r="171" spans="1:31" ht="13.9" hidden="1" customHeight="1" x14ac:dyDescent="0.2">
      <c r="A171" s="204" t="s">
        <v>72</v>
      </c>
      <c r="B171" s="203"/>
      <c r="C171" s="202"/>
      <c r="D171" s="208"/>
      <c r="E171" s="208"/>
      <c r="F171" s="208" t="e">
        <f>'ORÇAMENTO GERAL (2)'!#REF!</f>
        <v>#REF!</v>
      </c>
      <c r="G171" s="188"/>
      <c r="H171" s="200">
        <v>0</v>
      </c>
      <c r="I171" s="200">
        <v>0</v>
      </c>
      <c r="J171" s="200">
        <v>0</v>
      </c>
      <c r="K171" s="200">
        <v>0</v>
      </c>
      <c r="L171" s="200">
        <v>0</v>
      </c>
      <c r="M171" s="200">
        <v>0</v>
      </c>
      <c r="N171" s="200">
        <v>0</v>
      </c>
      <c r="O171" s="200">
        <v>0</v>
      </c>
      <c r="P171" s="200">
        <v>0</v>
      </c>
      <c r="Q171" s="207">
        <v>0</v>
      </c>
      <c r="R171" s="198"/>
      <c r="S171" s="199"/>
      <c r="T171" s="197"/>
      <c r="U171" s="197"/>
      <c r="V171" s="197"/>
      <c r="W171" s="197"/>
      <c r="X171" s="197"/>
      <c r="Y171" s="197"/>
      <c r="Z171" s="196"/>
      <c r="AA171" s="196"/>
      <c r="AB171" s="196"/>
      <c r="AC171" s="196"/>
      <c r="AD171" s="196"/>
      <c r="AE171" s="196"/>
    </row>
    <row r="172" spans="1:31" ht="13.9" hidden="1" customHeight="1" x14ac:dyDescent="0.2">
      <c r="A172" s="204" t="s">
        <v>71</v>
      </c>
      <c r="B172" s="203"/>
      <c r="C172" s="202"/>
      <c r="D172" s="208"/>
      <c r="E172" s="208"/>
      <c r="F172" s="208" t="e">
        <f>'ORÇAMENTO GERAL (2)'!#REF!</f>
        <v>#REF!</v>
      </c>
      <c r="G172" s="188"/>
      <c r="H172" s="200">
        <v>0</v>
      </c>
      <c r="I172" s="200">
        <v>0</v>
      </c>
      <c r="J172" s="200">
        <v>0</v>
      </c>
      <c r="K172" s="200">
        <v>0</v>
      </c>
      <c r="L172" s="200">
        <v>0</v>
      </c>
      <c r="M172" s="200">
        <v>0</v>
      </c>
      <c r="N172" s="200">
        <v>0</v>
      </c>
      <c r="O172" s="200">
        <v>0</v>
      </c>
      <c r="P172" s="200">
        <v>0</v>
      </c>
      <c r="Q172" s="207">
        <v>0</v>
      </c>
      <c r="R172" s="198"/>
      <c r="S172" s="199"/>
      <c r="T172" s="197"/>
      <c r="U172" s="197"/>
      <c r="V172" s="197"/>
      <c r="W172" s="197"/>
      <c r="X172" s="197"/>
      <c r="Y172" s="197"/>
      <c r="Z172" s="196"/>
      <c r="AA172" s="196"/>
      <c r="AB172" s="196"/>
      <c r="AC172" s="196"/>
      <c r="AD172" s="196"/>
      <c r="AE172" s="196"/>
    </row>
    <row r="173" spans="1:31" s="147" customFormat="1" ht="30" customHeight="1" x14ac:dyDescent="0.25">
      <c r="A173" s="450" t="s">
        <v>56</v>
      </c>
      <c r="B173" s="451"/>
      <c r="C173" s="451"/>
      <c r="D173" s="451"/>
      <c r="E173" s="451"/>
      <c r="F173" s="176">
        <f>F160+F147+F144+F141+F138+F135+F132+F129+F124+F121+F118+F112+F115+F109+F106+F101+F98+F95+F92+F89+F86+F83+F65+F54+F45+F32+F10</f>
        <v>1725716.6168816001</v>
      </c>
      <c r="G173" s="601">
        <f>G160+G147+G144+G141+G138+G135+G132+G129+G124+G121+G118+G112+G115+G109+G106+G101+G98+G95+G92+G89+G86+G83+G65+G54+G45+G32+G10</f>
        <v>0.99999999999999978</v>
      </c>
      <c r="H173" s="164">
        <f>H162+H149+H146+H143+H140+H137+H134+H131+H126+H123+H120+H117+H114+H111+H108+H103+H100+H97+H94+H91+H88+H85+H67+H56+H47+H34+H12</f>
        <v>260847.3358078</v>
      </c>
      <c r="I173" s="164">
        <f>I162+I149+I146+I143+I140+I137+I134+I131+I126+I123+I120+I117+I114+I111+I108+I103+I100+I97+I94+I91+I88+I85+I67+I56+I47+I34+I12</f>
        <v>179744.40692922502</v>
      </c>
      <c r="J173" s="164">
        <f>J162+J149+J146+J143+J140+J137+J134+J131+J126+J123+J120+J117+J114+J111+J108+J103+J100+J97+J94+J91+J88+J85+J67+J56+J47+J34+J12</f>
        <v>392136.79708622501</v>
      </c>
      <c r="K173" s="164">
        <f>K162+K149+K146+K143+K140+K137+K134+K131+K126+K123+K120+K117+K114+K111+K108+K103+K100+K97+K94+K91+K88+K85+K67+K56+K47+K34+K12</f>
        <v>213635.21224984998</v>
      </c>
      <c r="L173" s="164">
        <f>L162+L149+L146+L143+L140+L137+L134+L131+L126+L123+L120+L117+L114+L111+L108+L103+L100+L97+L94+L91+L88+L85+L67+L56+L47+L34+L12</f>
        <v>356757.78140462493</v>
      </c>
      <c r="M173" s="164">
        <f>M162+M149+M146+M143+M140+M137+M134+M131+M126+M123+M120+M117+M114+M111+M108+M103+M100+M97+M94+M91+M88+M85+M67+M56+M47+M34+M12</f>
        <v>322595.083403875</v>
      </c>
      <c r="N173" s="164" t="e">
        <f>N12+N21+N34+N47+N56+N67+#REF!+#REF!+#REF!+N162+#REF!+#REF!</f>
        <v>#REF!</v>
      </c>
      <c r="O173" s="164" t="e">
        <f>O12+O21+O34+O47+O56+O67+#REF!+#REF!+#REF!+O162+#REF!+#REF!</f>
        <v>#REF!</v>
      </c>
      <c r="P173" s="164" t="e">
        <f>P12+P21+P34+P47+P56+P67+#REF!+#REF!+#REF!+P162+#REF!+#REF!</f>
        <v>#REF!</v>
      </c>
      <c r="Q173" s="163" t="e">
        <f>Q12+Q21+Q34+Q47+Q56+Q67+#REF!+#REF!+#REF!+Q162+#REF!+#REF!</f>
        <v>#REF!</v>
      </c>
      <c r="R173" s="175" t="e">
        <f>R12+R21+R34+R47+R56+R67+#REF!+#REF!+#REF!+R162+#REF!+#REF!+#REF!+#REF!+#REF!+#REF!+#REF!+#REF!+#REF!+#REF!+#REF!+#REF!+#REF!+#REF!+#REF!+#REF!+#REF!+#REF!+#REF!+#REF!</f>
        <v>#REF!</v>
      </c>
      <c r="S173" s="174" t="e">
        <f>S12+S21+S34+S47+S56+S67+#REF!+#REF!+#REF!+S162+#REF!+#REF!+#REF!+#REF!+#REF!+#REF!+#REF!+#REF!+#REF!+#REF!+#REF!+#REF!+#REF!+#REF!+#REF!+#REF!+#REF!+#REF!+#REF!+#REF!</f>
        <v>#REF!</v>
      </c>
      <c r="T173" s="173" t="e">
        <f>T12+T21+T34+T47+T56+T67+#REF!+#REF!+#REF!+T162+#REF!+#REF!+#REF!+#REF!+#REF!+#REF!+#REF!+#REF!+#REF!+#REF!+#REF!+#REF!+#REF!+#REF!+#REF!+#REF!+#REF!+#REF!+#REF!+#REF!</f>
        <v>#REF!</v>
      </c>
      <c r="U173" s="172" t="e">
        <f>U12+U21+U34+U47+U56+U67+#REF!+#REF!+#REF!+U162+#REF!+#REF!+#REF!+#REF!+#REF!+#REF!+#REF!+#REF!+#REF!+#REF!+#REF!+#REF!+#REF!+#REF!+#REF!+#REF!+#REF!+#REF!+#REF!+#REF!</f>
        <v>#REF!</v>
      </c>
      <c r="V173" s="172" t="e">
        <f>V12+V21+V34+V47+V56+V67+#REF!+#REF!+#REF!+V162+#REF!+#REF!+#REF!+#REF!+#REF!+#REF!+#REF!+#REF!+#REF!+#REF!+#REF!+#REF!+#REF!+#REF!+#REF!+#REF!+#REF!+#REF!+#REF!+#REF!</f>
        <v>#REF!</v>
      </c>
      <c r="W173" s="172" t="e">
        <f>W12+W21+W34+W47+W56+W67+#REF!+#REF!+#REF!+W162+#REF!+#REF!+#REF!+#REF!+#REF!+#REF!+#REF!+#REF!+#REF!+#REF!+#REF!+#REF!+#REF!+#REF!+#REF!+#REF!+#REF!+#REF!+#REF!+#REF!</f>
        <v>#REF!</v>
      </c>
      <c r="X173" s="172" t="e">
        <f>X12+X21+X34+X47+X56+X67+#REF!+#REF!+#REF!+X162+#REF!+#REF!+#REF!+#REF!+#REF!+#REF!+#REF!+#REF!+#REF!+#REF!+#REF!+#REF!+#REF!+#REF!+#REF!+#REF!+#REF!+#REF!+#REF!+#REF!</f>
        <v>#REF!</v>
      </c>
      <c r="Y173" s="172" t="e">
        <f>Y12+Y21+Y34+Y47+Y56+Y67+#REF!+#REF!+#REF!+Y162+#REF!+#REF!+#REF!+#REF!+#REF!+#REF!+#REF!+#REF!+#REF!+#REF!+#REF!+#REF!+#REF!+#REF!+#REF!+#REF!+#REF!+#REF!+#REF!+#REF!</f>
        <v>#REF!</v>
      </c>
      <c r="Z173" s="172" t="e">
        <f>Z12+Z21+Z34+Z47+Z56+Z67+#REF!+#REF!+#REF!+Z162+#REF!+#REF!+#REF!+#REF!+#REF!+#REF!+#REF!+#REF!+#REF!+#REF!+#REF!+#REF!+#REF!+#REF!+#REF!+#REF!+#REF!+#REF!+#REF!+#REF!</f>
        <v>#REF!</v>
      </c>
      <c r="AA173" s="172" t="e">
        <f>AA12+AA21+AA34+AA47+AA56+AA67+#REF!+#REF!+#REF!+AA162+#REF!+#REF!+#REF!+#REF!+#REF!+#REF!+#REF!+#REF!+#REF!+#REF!+#REF!+#REF!+#REF!+#REF!+#REF!+#REF!+#REF!+#REF!+#REF!+#REF!</f>
        <v>#REF!</v>
      </c>
      <c r="AB173" s="172" t="e">
        <f>AB12+AB21+AB34+AB47+AB56+AB67+#REF!+#REF!+#REF!+AB162+#REF!+#REF!+#REF!+#REF!+#REF!+#REF!+#REF!+#REF!+#REF!+#REF!+#REF!+#REF!+#REF!+#REF!+#REF!+#REF!+#REF!+#REF!+#REF!+#REF!</f>
        <v>#REF!</v>
      </c>
      <c r="AC173" s="172" t="e">
        <f>AC12+AC21+AC34+AC47+AC56+AC67+#REF!+#REF!+#REF!+AC162+#REF!+#REF!+#REF!+#REF!+#REF!+#REF!+#REF!+#REF!+#REF!+#REF!+#REF!+#REF!+#REF!+#REF!+#REF!+#REF!+#REF!+#REF!+#REF!+#REF!</f>
        <v>#REF!</v>
      </c>
      <c r="AD173" s="172" t="e">
        <f>AD12+AD21+AD34+AD47+AD56+AD67+#REF!+#REF!+#REF!+AD162+#REF!+#REF!+#REF!+#REF!+#REF!+#REF!+#REF!+#REF!+#REF!+#REF!+#REF!+#REF!+#REF!+#REF!+#REF!+#REF!+#REF!+#REF!+#REF!+#REF!</f>
        <v>#REF!</v>
      </c>
      <c r="AE173" s="172" t="e">
        <f>AE12+AE21+AE34+AE47+AE56+AE67+#REF!+#REF!+#REF!+AE162+#REF!+#REF!+#REF!+#REF!+#REF!+#REF!+#REF!+#REF!+#REF!+#REF!+#REF!+#REF!+#REF!+#REF!+#REF!+#REF!+#REF!+#REF!+#REF!+#REF!</f>
        <v>#REF!</v>
      </c>
    </row>
    <row r="174" spans="1:31" s="147" customFormat="1" ht="30" customHeight="1" x14ac:dyDescent="0.25">
      <c r="A174" s="452" t="s">
        <v>231</v>
      </c>
      <c r="B174" s="453"/>
      <c r="C174" s="453"/>
      <c r="D174" s="453"/>
      <c r="E174" s="453"/>
      <c r="F174" s="453"/>
      <c r="G174" s="453"/>
      <c r="H174" s="171">
        <f t="shared" ref="H174:AE174" si="59">H173/$F$173</f>
        <v>0.15115305332062901</v>
      </c>
      <c r="I174" s="171">
        <f t="shared" si="59"/>
        <v>0.10415638649526728</v>
      </c>
      <c r="J174" s="171">
        <f t="shared" si="59"/>
        <v>0.22723128076197296</v>
      </c>
      <c r="K174" s="171">
        <f t="shared" si="59"/>
        <v>0.12379507165892191</v>
      </c>
      <c r="L174" s="171">
        <f t="shared" si="59"/>
        <v>0.20673022320970197</v>
      </c>
      <c r="M174" s="171">
        <f t="shared" si="59"/>
        <v>0.18693398455350677</v>
      </c>
      <c r="N174" s="171" t="e">
        <f t="shared" si="59"/>
        <v>#REF!</v>
      </c>
      <c r="O174" s="171" t="e">
        <f t="shared" si="59"/>
        <v>#REF!</v>
      </c>
      <c r="P174" s="171" t="e">
        <f t="shared" si="59"/>
        <v>#REF!</v>
      </c>
      <c r="Q174" s="170" t="e">
        <f t="shared" si="59"/>
        <v>#REF!</v>
      </c>
      <c r="R174" s="169" t="e">
        <f t="shared" si="59"/>
        <v>#REF!</v>
      </c>
      <c r="S174" s="168" t="e">
        <f t="shared" si="59"/>
        <v>#REF!</v>
      </c>
      <c r="T174" s="167" t="e">
        <f t="shared" si="59"/>
        <v>#REF!</v>
      </c>
      <c r="U174" s="166" t="e">
        <f t="shared" si="59"/>
        <v>#REF!</v>
      </c>
      <c r="V174" s="166" t="e">
        <f t="shared" si="59"/>
        <v>#REF!</v>
      </c>
      <c r="W174" s="166" t="e">
        <f t="shared" si="59"/>
        <v>#REF!</v>
      </c>
      <c r="X174" s="166" t="e">
        <f t="shared" si="59"/>
        <v>#REF!</v>
      </c>
      <c r="Y174" s="166" t="e">
        <f t="shared" si="59"/>
        <v>#REF!</v>
      </c>
      <c r="Z174" s="165" t="e">
        <f t="shared" si="59"/>
        <v>#REF!</v>
      </c>
      <c r="AA174" s="165" t="e">
        <f t="shared" si="59"/>
        <v>#REF!</v>
      </c>
      <c r="AB174" s="165" t="e">
        <f t="shared" si="59"/>
        <v>#REF!</v>
      </c>
      <c r="AC174" s="165" t="e">
        <f t="shared" si="59"/>
        <v>#REF!</v>
      </c>
      <c r="AD174" s="165" t="e">
        <f t="shared" si="59"/>
        <v>#REF!</v>
      </c>
      <c r="AE174" s="165" t="e">
        <f t="shared" si="59"/>
        <v>#REF!</v>
      </c>
    </row>
    <row r="175" spans="1:31" s="147" customFormat="1" ht="30" customHeight="1" x14ac:dyDescent="0.25">
      <c r="A175" s="452" t="s">
        <v>230</v>
      </c>
      <c r="B175" s="453"/>
      <c r="C175" s="453"/>
      <c r="D175" s="453"/>
      <c r="E175" s="453"/>
      <c r="F175" s="453"/>
      <c r="G175" s="453"/>
      <c r="H175" s="164">
        <f>H173</f>
        <v>260847.3358078</v>
      </c>
      <c r="I175" s="164">
        <f t="shared" ref="I175:AE175" si="60">H175+I173</f>
        <v>440591.74273702502</v>
      </c>
      <c r="J175" s="164">
        <f t="shared" si="60"/>
        <v>832728.53982325003</v>
      </c>
      <c r="K175" s="164">
        <f t="shared" si="60"/>
        <v>1046363.7520731001</v>
      </c>
      <c r="L175" s="164">
        <f t="shared" si="60"/>
        <v>1403121.533477725</v>
      </c>
      <c r="M175" s="164">
        <f t="shared" si="60"/>
        <v>1725716.6168816001</v>
      </c>
      <c r="N175" s="164" t="e">
        <f t="shared" si="60"/>
        <v>#REF!</v>
      </c>
      <c r="O175" s="164" t="e">
        <f t="shared" si="60"/>
        <v>#REF!</v>
      </c>
      <c r="P175" s="164" t="e">
        <f t="shared" si="60"/>
        <v>#REF!</v>
      </c>
      <c r="Q175" s="163" t="e">
        <f t="shared" si="60"/>
        <v>#REF!</v>
      </c>
      <c r="R175" s="162" t="e">
        <f t="shared" si="60"/>
        <v>#REF!</v>
      </c>
      <c r="S175" s="161" t="e">
        <f t="shared" si="60"/>
        <v>#REF!</v>
      </c>
      <c r="T175" s="160" t="e">
        <f t="shared" si="60"/>
        <v>#REF!</v>
      </c>
      <c r="U175" s="159" t="e">
        <f t="shared" si="60"/>
        <v>#REF!</v>
      </c>
      <c r="V175" s="159" t="e">
        <f t="shared" si="60"/>
        <v>#REF!</v>
      </c>
      <c r="W175" s="159" t="e">
        <f t="shared" si="60"/>
        <v>#REF!</v>
      </c>
      <c r="X175" s="159" t="e">
        <f t="shared" si="60"/>
        <v>#REF!</v>
      </c>
      <c r="Y175" s="159" t="e">
        <f t="shared" si="60"/>
        <v>#REF!</v>
      </c>
      <c r="Z175" s="159" t="e">
        <f t="shared" si="60"/>
        <v>#REF!</v>
      </c>
      <c r="AA175" s="159" t="e">
        <f t="shared" si="60"/>
        <v>#REF!</v>
      </c>
      <c r="AB175" s="159" t="e">
        <f t="shared" si="60"/>
        <v>#REF!</v>
      </c>
      <c r="AC175" s="159" t="e">
        <f t="shared" si="60"/>
        <v>#REF!</v>
      </c>
      <c r="AD175" s="159" t="e">
        <f t="shared" si="60"/>
        <v>#REF!</v>
      </c>
      <c r="AE175" s="159" t="e">
        <f t="shared" si="60"/>
        <v>#REF!</v>
      </c>
    </row>
    <row r="176" spans="1:31" s="147" customFormat="1" ht="30" customHeight="1" thickBot="1" x14ac:dyDescent="0.3">
      <c r="A176" s="448" t="s">
        <v>229</v>
      </c>
      <c r="B176" s="449"/>
      <c r="C176" s="449"/>
      <c r="D176" s="449"/>
      <c r="E176" s="449"/>
      <c r="F176" s="449"/>
      <c r="G176" s="449"/>
      <c r="H176" s="158">
        <f>H174</f>
        <v>0.15115305332062901</v>
      </c>
      <c r="I176" s="158">
        <f t="shared" ref="I176:AE176" si="61">H176+I174</f>
        <v>0.25530943981589627</v>
      </c>
      <c r="J176" s="158">
        <f t="shared" si="61"/>
        <v>0.48254072057786923</v>
      </c>
      <c r="K176" s="158">
        <f t="shared" si="61"/>
        <v>0.60633579223679113</v>
      </c>
      <c r="L176" s="158">
        <f t="shared" si="61"/>
        <v>0.81306601544649304</v>
      </c>
      <c r="M176" s="158">
        <f t="shared" si="61"/>
        <v>0.99999999999999978</v>
      </c>
      <c r="N176" s="158" t="e">
        <f t="shared" si="61"/>
        <v>#REF!</v>
      </c>
      <c r="O176" s="158" t="e">
        <f t="shared" si="61"/>
        <v>#REF!</v>
      </c>
      <c r="P176" s="158" t="e">
        <f t="shared" si="61"/>
        <v>#REF!</v>
      </c>
      <c r="Q176" s="157" t="e">
        <f t="shared" si="61"/>
        <v>#REF!</v>
      </c>
      <c r="R176" s="156" t="e">
        <f t="shared" si="61"/>
        <v>#REF!</v>
      </c>
      <c r="S176" s="155" t="e">
        <f t="shared" si="61"/>
        <v>#REF!</v>
      </c>
      <c r="T176" s="154" t="e">
        <f t="shared" si="61"/>
        <v>#REF!</v>
      </c>
      <c r="U176" s="153" t="e">
        <f t="shared" si="61"/>
        <v>#REF!</v>
      </c>
      <c r="V176" s="153" t="e">
        <f t="shared" si="61"/>
        <v>#REF!</v>
      </c>
      <c r="W176" s="153" t="e">
        <f t="shared" si="61"/>
        <v>#REF!</v>
      </c>
      <c r="X176" s="153" t="e">
        <f t="shared" si="61"/>
        <v>#REF!</v>
      </c>
      <c r="Y176" s="153" t="e">
        <f t="shared" si="61"/>
        <v>#REF!</v>
      </c>
      <c r="Z176" s="153" t="e">
        <f t="shared" si="61"/>
        <v>#REF!</v>
      </c>
      <c r="AA176" s="153" t="e">
        <f t="shared" si="61"/>
        <v>#REF!</v>
      </c>
      <c r="AB176" s="153" t="e">
        <f t="shared" si="61"/>
        <v>#REF!</v>
      </c>
      <c r="AC176" s="153" t="e">
        <f t="shared" si="61"/>
        <v>#REF!</v>
      </c>
      <c r="AD176" s="153" t="e">
        <f t="shared" si="61"/>
        <v>#REF!</v>
      </c>
      <c r="AE176" s="153" t="e">
        <f t="shared" si="61"/>
        <v>#REF!</v>
      </c>
    </row>
    <row r="177" spans="1:19" ht="31.5" customHeight="1" x14ac:dyDescent="0.25"/>
    <row r="179" spans="1:19" ht="28.5" customHeight="1" x14ac:dyDescent="0.25">
      <c r="G179" s="151" t="s">
        <v>228</v>
      </c>
      <c r="H179" s="152">
        <f>'ORÇAMENTO GERAL (2)'!G217</f>
        <v>1725716.6168815999</v>
      </c>
      <c r="I179" s="149"/>
    </row>
    <row r="180" spans="1:19" ht="28.5" customHeight="1" x14ac:dyDescent="0.25">
      <c r="G180" s="151" t="s">
        <v>227</v>
      </c>
      <c r="H180" s="152">
        <f>F173</f>
        <v>1725716.6168816001</v>
      </c>
      <c r="I180" s="151" t="s">
        <v>226</v>
      </c>
    </row>
    <row r="181" spans="1:19" ht="24" customHeight="1" x14ac:dyDescent="0.25">
      <c r="G181" s="151" t="s">
        <v>225</v>
      </c>
      <c r="H181" s="150">
        <f>H179-H180</f>
        <v>0</v>
      </c>
      <c r="I181" s="149"/>
    </row>
    <row r="187" spans="1:19" s="143" customFormat="1" x14ac:dyDescent="0.25">
      <c r="A187" s="148"/>
      <c r="B187" s="140"/>
      <c r="C187" s="140"/>
      <c r="D187" s="147"/>
      <c r="E187" s="140"/>
      <c r="F187" s="146"/>
      <c r="G187" s="145"/>
      <c r="H187" s="144"/>
      <c r="I187" s="143">
        <v>12</v>
      </c>
      <c r="N187" s="142"/>
      <c r="O187" s="142"/>
      <c r="P187" s="142"/>
      <c r="Q187" s="142"/>
      <c r="R187" s="142"/>
      <c r="S187" s="141"/>
    </row>
    <row r="188" spans="1:19" s="143" customFormat="1" x14ac:dyDescent="0.25">
      <c r="A188" s="148"/>
      <c r="B188" s="140"/>
      <c r="C188" s="140"/>
      <c r="D188" s="147"/>
      <c r="E188" s="140"/>
      <c r="F188" s="146">
        <f>F173</f>
        <v>1725716.6168816001</v>
      </c>
      <c r="G188" s="145"/>
      <c r="H188" s="144"/>
      <c r="I188" s="143">
        <v>16</v>
      </c>
      <c r="N188" s="142"/>
      <c r="O188" s="142"/>
      <c r="P188" s="142"/>
      <c r="Q188" s="142"/>
      <c r="R188" s="142"/>
      <c r="S188" s="141"/>
    </row>
    <row r="189" spans="1:19" s="143" customFormat="1" x14ac:dyDescent="0.25">
      <c r="A189" s="148"/>
      <c r="B189" s="140"/>
      <c r="C189" s="140"/>
      <c r="D189" s="147"/>
      <c r="E189" s="140"/>
      <c r="F189" s="146">
        <v>12</v>
      </c>
      <c r="G189" s="145"/>
      <c r="H189" s="144"/>
      <c r="N189" s="142"/>
      <c r="O189" s="142"/>
      <c r="P189" s="142"/>
      <c r="Q189" s="142"/>
      <c r="R189" s="142"/>
      <c r="S189" s="141"/>
    </row>
    <row r="190" spans="1:19" s="143" customFormat="1" x14ac:dyDescent="0.25">
      <c r="A190" s="148"/>
      <c r="B190" s="140"/>
      <c r="C190" s="140"/>
      <c r="D190" s="147"/>
      <c r="E190" s="140"/>
      <c r="F190" s="146">
        <f>F188/F189</f>
        <v>143809.71807346668</v>
      </c>
      <c r="G190" s="145"/>
      <c r="H190" s="144"/>
      <c r="N190" s="142"/>
      <c r="O190" s="142"/>
      <c r="P190" s="142"/>
      <c r="Q190" s="142"/>
      <c r="R190" s="142"/>
      <c r="S190" s="141"/>
    </row>
  </sheetData>
  <mergeCells count="115">
    <mergeCell ref="A144:A146"/>
    <mergeCell ref="B144:E146"/>
    <mergeCell ref="F144:F146"/>
    <mergeCell ref="A147:A149"/>
    <mergeCell ref="B147:E149"/>
    <mergeCell ref="F147:F149"/>
    <mergeCell ref="A138:A140"/>
    <mergeCell ref="B138:E140"/>
    <mergeCell ref="F138:F140"/>
    <mergeCell ref="A141:A143"/>
    <mergeCell ref="B141:E143"/>
    <mergeCell ref="F141:F143"/>
    <mergeCell ref="A132:A134"/>
    <mergeCell ref="B132:E134"/>
    <mergeCell ref="F132:F134"/>
    <mergeCell ref="A135:A137"/>
    <mergeCell ref="B135:E137"/>
    <mergeCell ref="F135:F137"/>
    <mergeCell ref="A127:A128"/>
    <mergeCell ref="B127:E128"/>
    <mergeCell ref="A129:A131"/>
    <mergeCell ref="B129:E131"/>
    <mergeCell ref="F129:F131"/>
    <mergeCell ref="A121:A123"/>
    <mergeCell ref="B121:E123"/>
    <mergeCell ref="F121:F123"/>
    <mergeCell ref="A124:A126"/>
    <mergeCell ref="B124:E126"/>
    <mergeCell ref="F124:F126"/>
    <mergeCell ref="A115:A117"/>
    <mergeCell ref="B115:E117"/>
    <mergeCell ref="F115:F117"/>
    <mergeCell ref="A118:A120"/>
    <mergeCell ref="B118:E120"/>
    <mergeCell ref="F118:F120"/>
    <mergeCell ref="A109:A111"/>
    <mergeCell ref="B109:E111"/>
    <mergeCell ref="F109:F111"/>
    <mergeCell ref="A112:A114"/>
    <mergeCell ref="B112:E114"/>
    <mergeCell ref="F112:F114"/>
    <mergeCell ref="A101:A103"/>
    <mergeCell ref="B101:E103"/>
    <mergeCell ref="F101:F103"/>
    <mergeCell ref="A106:A108"/>
    <mergeCell ref="B106:E108"/>
    <mergeCell ref="F106:F108"/>
    <mergeCell ref="A104:A105"/>
    <mergeCell ref="B104:E105"/>
    <mergeCell ref="B95:E97"/>
    <mergeCell ref="F95:F97"/>
    <mergeCell ref="A98:A100"/>
    <mergeCell ref="B98:E100"/>
    <mergeCell ref="F98:F100"/>
    <mergeCell ref="A68:A70"/>
    <mergeCell ref="B68:E70"/>
    <mergeCell ref="F68:F70"/>
    <mergeCell ref="A71:A73"/>
    <mergeCell ref="B71:E73"/>
    <mergeCell ref="F71:F73"/>
    <mergeCell ref="A74:A76"/>
    <mergeCell ref="B74:E76"/>
    <mergeCell ref="F74:F76"/>
    <mergeCell ref="A77:A79"/>
    <mergeCell ref="B77:E79"/>
    <mergeCell ref="F77:F79"/>
    <mergeCell ref="A80:A82"/>
    <mergeCell ref="B6:L6"/>
    <mergeCell ref="B80:E82"/>
    <mergeCell ref="A83:A85"/>
    <mergeCell ref="B83:E85"/>
    <mergeCell ref="F83:F85"/>
    <mergeCell ref="A86:A88"/>
    <mergeCell ref="B86:E88"/>
    <mergeCell ref="F86:F88"/>
    <mergeCell ref="A89:A91"/>
    <mergeCell ref="A1:Q1"/>
    <mergeCell ref="A2:Q2"/>
    <mergeCell ref="A3:Q3"/>
    <mergeCell ref="A4:Q4"/>
    <mergeCell ref="B5:M5"/>
    <mergeCell ref="A7:Q7"/>
    <mergeCell ref="A8:F8"/>
    <mergeCell ref="G8:Q8"/>
    <mergeCell ref="B9:E9"/>
    <mergeCell ref="A10:A12"/>
    <mergeCell ref="B10:E12"/>
    <mergeCell ref="F10:F12"/>
    <mergeCell ref="A19:A21"/>
    <mergeCell ref="B19:E21"/>
    <mergeCell ref="A32:A34"/>
    <mergeCell ref="B32:E34"/>
    <mergeCell ref="F32:F34"/>
    <mergeCell ref="A45:A47"/>
    <mergeCell ref="B45:E47"/>
    <mergeCell ref="F45:F47"/>
    <mergeCell ref="A54:A56"/>
    <mergeCell ref="B54:E56"/>
    <mergeCell ref="F54:F56"/>
    <mergeCell ref="A65:A67"/>
    <mergeCell ref="B65:E67"/>
    <mergeCell ref="F65:F67"/>
    <mergeCell ref="B89:E91"/>
    <mergeCell ref="F89:F91"/>
    <mergeCell ref="A92:A94"/>
    <mergeCell ref="B92:E94"/>
    <mergeCell ref="F92:F94"/>
    <mergeCell ref="A95:A97"/>
    <mergeCell ref="A176:G176"/>
    <mergeCell ref="A173:E173"/>
    <mergeCell ref="A174:G174"/>
    <mergeCell ref="A175:G175"/>
    <mergeCell ref="A160:A162"/>
    <mergeCell ref="B160:E162"/>
    <mergeCell ref="F160:F162"/>
  </mergeCells>
  <phoneticPr fontId="63" type="noConversion"/>
  <conditionalFormatting sqref="H10:AE10 N19:Q19 F19">
    <cfRule type="cellIs" dxfId="141" priority="158" stopIfTrue="1" operator="equal">
      <formula>0</formula>
    </cfRule>
  </conditionalFormatting>
  <conditionalFormatting sqref="R13:AE13 R80:AE149">
    <cfRule type="cellIs" dxfId="140" priority="157" stopIfTrue="1" operator="equal">
      <formula>0</formula>
    </cfRule>
  </conditionalFormatting>
  <conditionalFormatting sqref="R14:AE18">
    <cfRule type="cellIs" dxfId="139" priority="156" stopIfTrue="1" operator="equal">
      <formula>0</formula>
    </cfRule>
  </conditionalFormatting>
  <conditionalFormatting sqref="R22:AE22 R24:AE24 R26:AE26 R28:AE28 R30:AE30">
    <cfRule type="cellIs" dxfId="138" priority="155" stopIfTrue="1" operator="equal">
      <formula>0</formula>
    </cfRule>
  </conditionalFormatting>
  <conditionalFormatting sqref="R23:AE23 R25:AE25 R27:AE27 R29:AE29 R31:AE31">
    <cfRule type="cellIs" dxfId="137" priority="154" stopIfTrue="1" operator="equal">
      <formula>0</formula>
    </cfRule>
  </conditionalFormatting>
  <conditionalFormatting sqref="R43:AE43 R41:AE41 R39:AE39 R37:AE37 R35:AE35">
    <cfRule type="cellIs" dxfId="136" priority="153" stopIfTrue="1" operator="equal">
      <formula>0</formula>
    </cfRule>
  </conditionalFormatting>
  <conditionalFormatting sqref="R44:AE44 R42:AE42 R40:AE40 R38:AE38 R36:AE36">
    <cfRule type="cellIs" dxfId="135" priority="152" stopIfTrue="1" operator="equal">
      <formula>0</formula>
    </cfRule>
  </conditionalFormatting>
  <conditionalFormatting sqref="R48:AE48 R50:AE50 R52:AE52">
    <cfRule type="cellIs" dxfId="134" priority="151" stopIfTrue="1" operator="equal">
      <formula>0</formula>
    </cfRule>
  </conditionalFormatting>
  <conditionalFormatting sqref="R49:AE49 R51:AE51 R53:AE53">
    <cfRule type="cellIs" dxfId="133" priority="150" stopIfTrue="1" operator="equal">
      <formula>0</formula>
    </cfRule>
  </conditionalFormatting>
  <conditionalFormatting sqref="R57:AE57 R59:AE59 R61:AE61 R63:AE63">
    <cfRule type="cellIs" dxfId="132" priority="149" stopIfTrue="1" operator="equal">
      <formula>0</formula>
    </cfRule>
  </conditionalFormatting>
  <conditionalFormatting sqref="R58:AE58 R60:AE60 R62:AE62 R64:AE64">
    <cfRule type="cellIs" dxfId="131" priority="148" stopIfTrue="1" operator="equal">
      <formula>0</formula>
    </cfRule>
  </conditionalFormatting>
  <conditionalFormatting sqref="R68:AE68">
    <cfRule type="cellIs" dxfId="130" priority="147" stopIfTrue="1" operator="equal">
      <formula>0</formula>
    </cfRule>
  </conditionalFormatting>
  <conditionalFormatting sqref="R69:AE69">
    <cfRule type="cellIs" dxfId="129" priority="146" stopIfTrue="1" operator="equal">
      <formula>0</formula>
    </cfRule>
  </conditionalFormatting>
  <conditionalFormatting sqref="R70:AE70">
    <cfRule type="cellIs" dxfId="128" priority="145" stopIfTrue="1" operator="equal">
      <formula>0</formula>
    </cfRule>
  </conditionalFormatting>
  <conditionalFormatting sqref="R71:AE71">
    <cfRule type="cellIs" dxfId="127" priority="144" stopIfTrue="1" operator="equal">
      <formula>0</formula>
    </cfRule>
  </conditionalFormatting>
  <conditionalFormatting sqref="R72:AE72">
    <cfRule type="cellIs" dxfId="126" priority="143" stopIfTrue="1" operator="equal">
      <formula>0</formula>
    </cfRule>
  </conditionalFormatting>
  <conditionalFormatting sqref="R73:AE73">
    <cfRule type="cellIs" dxfId="125" priority="142" stopIfTrue="1" operator="equal">
      <formula>0</formula>
    </cfRule>
  </conditionalFormatting>
  <conditionalFormatting sqref="R74:AE74">
    <cfRule type="cellIs" dxfId="124" priority="141" stopIfTrue="1" operator="equal">
      <formula>0</formula>
    </cfRule>
  </conditionalFormatting>
  <conditionalFormatting sqref="R75:AE75">
    <cfRule type="cellIs" dxfId="123" priority="140" stopIfTrue="1" operator="equal">
      <formula>0</formula>
    </cfRule>
  </conditionalFormatting>
  <conditionalFormatting sqref="R76:AE76">
    <cfRule type="cellIs" dxfId="122" priority="139" stopIfTrue="1" operator="equal">
      <formula>0</formula>
    </cfRule>
  </conditionalFormatting>
  <conditionalFormatting sqref="R77:AE77">
    <cfRule type="cellIs" dxfId="121" priority="138" stopIfTrue="1" operator="equal">
      <formula>0</formula>
    </cfRule>
  </conditionalFormatting>
  <conditionalFormatting sqref="R78:AE78">
    <cfRule type="cellIs" dxfId="120" priority="137" stopIfTrue="1" operator="equal">
      <formula>0</formula>
    </cfRule>
  </conditionalFormatting>
  <conditionalFormatting sqref="R79:AE79">
    <cfRule type="cellIs" dxfId="119" priority="136" stopIfTrue="1" operator="equal">
      <formula>0</formula>
    </cfRule>
  </conditionalFormatting>
  <conditionalFormatting sqref="R158:AE158">
    <cfRule type="cellIs" dxfId="114" priority="122" stopIfTrue="1" operator="equal">
      <formula>0</formula>
    </cfRule>
  </conditionalFormatting>
  <conditionalFormatting sqref="R150:AE150">
    <cfRule type="cellIs" dxfId="113" priority="130" stopIfTrue="1" operator="equal">
      <formula>0</formula>
    </cfRule>
  </conditionalFormatting>
  <conditionalFormatting sqref="R151:AE151">
    <cfRule type="cellIs" dxfId="112" priority="129" stopIfTrue="1" operator="equal">
      <formula>0</formula>
    </cfRule>
  </conditionalFormatting>
  <conditionalFormatting sqref="R152:AE152">
    <cfRule type="cellIs" dxfId="111" priority="128" stopIfTrue="1" operator="equal">
      <formula>0</formula>
    </cfRule>
  </conditionalFormatting>
  <conditionalFormatting sqref="R153:AE153">
    <cfRule type="cellIs" dxfId="110" priority="127" stopIfTrue="1" operator="equal">
      <formula>0</formula>
    </cfRule>
  </conditionalFormatting>
  <conditionalFormatting sqref="R154:AE154">
    <cfRule type="cellIs" dxfId="109" priority="126" stopIfTrue="1" operator="equal">
      <formula>0</formula>
    </cfRule>
  </conditionalFormatting>
  <conditionalFormatting sqref="R155:AE155">
    <cfRule type="cellIs" dxfId="108" priority="125" stopIfTrue="1" operator="equal">
      <formula>0</formula>
    </cfRule>
  </conditionalFormatting>
  <conditionalFormatting sqref="R156:AE156">
    <cfRule type="cellIs" dxfId="107" priority="124" stopIfTrue="1" operator="equal">
      <formula>0</formula>
    </cfRule>
  </conditionalFormatting>
  <conditionalFormatting sqref="R157:AE157">
    <cfRule type="cellIs" dxfId="106" priority="123" stopIfTrue="1" operator="equal">
      <formula>0</formula>
    </cfRule>
  </conditionalFormatting>
  <conditionalFormatting sqref="R159:AE159">
    <cfRule type="cellIs" dxfId="105" priority="121" stopIfTrue="1" operator="equal">
      <formula>0</formula>
    </cfRule>
  </conditionalFormatting>
  <conditionalFormatting sqref="R163:AE163 R165:AE165 R167:AE167 R169:AE169 R171:AE171">
    <cfRule type="cellIs" dxfId="104" priority="120" stopIfTrue="1" operator="equal">
      <formula>0</formula>
    </cfRule>
  </conditionalFormatting>
  <conditionalFormatting sqref="R164:AE164 R166:AE166 R168:AE168 R170:AE170 R172:AE172">
    <cfRule type="cellIs" dxfId="103" priority="119" stopIfTrue="1" operator="equal">
      <formula>0</formula>
    </cfRule>
  </conditionalFormatting>
  <conditionalFormatting sqref="S19:AE19">
    <cfRule type="cellIs" dxfId="102" priority="115" stopIfTrue="1" operator="equal">
      <formula>0</formula>
    </cfRule>
  </conditionalFormatting>
  <conditionalFormatting sqref="T32:AE32">
    <cfRule type="cellIs" dxfId="101" priority="114" stopIfTrue="1" operator="equal">
      <formula>0</formula>
    </cfRule>
  </conditionalFormatting>
  <conditionalFormatting sqref="T45:AE45">
    <cfRule type="cellIs" dxfId="100" priority="113" stopIfTrue="1" operator="equal">
      <formula>0</formula>
    </cfRule>
  </conditionalFormatting>
  <conditionalFormatting sqref="T54:AE54">
    <cfRule type="cellIs" dxfId="99" priority="112" stopIfTrue="1" operator="equal">
      <formula>0</formula>
    </cfRule>
  </conditionalFormatting>
  <conditionalFormatting sqref="T65:AE65">
    <cfRule type="cellIs" dxfId="98" priority="111" stopIfTrue="1" operator="equal">
      <formula>0</formula>
    </cfRule>
  </conditionalFormatting>
  <conditionalFormatting sqref="T160:AE160">
    <cfRule type="cellIs" dxfId="94" priority="107" stopIfTrue="1" operator="equal">
      <formula>0</formula>
    </cfRule>
  </conditionalFormatting>
  <conditionalFormatting sqref="H13:Q13">
    <cfRule type="cellIs" dxfId="93" priority="105" stopIfTrue="1" operator="equal">
      <formula>0</formula>
    </cfRule>
  </conditionalFormatting>
  <conditionalFormatting sqref="H14:Q18">
    <cfRule type="cellIs" dxfId="92" priority="104" stopIfTrue="1" operator="equal">
      <formula>0</formula>
    </cfRule>
  </conditionalFormatting>
  <conditionalFormatting sqref="H150:Q150">
    <cfRule type="cellIs" dxfId="89" priority="101" stopIfTrue="1" operator="equal">
      <formula>0</formula>
    </cfRule>
  </conditionalFormatting>
  <conditionalFormatting sqref="H151:Q151">
    <cfRule type="cellIs" dxfId="88" priority="100" stopIfTrue="1" operator="equal">
      <formula>0</formula>
    </cfRule>
  </conditionalFormatting>
  <conditionalFormatting sqref="H152:Q152">
    <cfRule type="cellIs" dxfId="87" priority="99" stopIfTrue="1" operator="equal">
      <formula>0</formula>
    </cfRule>
  </conditionalFormatting>
  <conditionalFormatting sqref="H153:Q153">
    <cfRule type="cellIs" dxfId="86" priority="98" stopIfTrue="1" operator="equal">
      <formula>0</formula>
    </cfRule>
  </conditionalFormatting>
  <conditionalFormatting sqref="H154:Q154">
    <cfRule type="cellIs" dxfId="85" priority="97" stopIfTrue="1" operator="equal">
      <formula>0</formula>
    </cfRule>
  </conditionalFormatting>
  <conditionalFormatting sqref="H155:Q155">
    <cfRule type="cellIs" dxfId="84" priority="96" stopIfTrue="1" operator="equal">
      <formula>0</formula>
    </cfRule>
  </conditionalFormatting>
  <conditionalFormatting sqref="H156:Q156">
    <cfRule type="cellIs" dxfId="83" priority="95" stopIfTrue="1" operator="equal">
      <formula>0</formula>
    </cfRule>
  </conditionalFormatting>
  <conditionalFormatting sqref="H157:Q157">
    <cfRule type="cellIs" dxfId="82" priority="94" stopIfTrue="1" operator="equal">
      <formula>0</formula>
    </cfRule>
  </conditionalFormatting>
  <conditionalFormatting sqref="H158:Q158">
    <cfRule type="cellIs" dxfId="81" priority="93" stopIfTrue="1" operator="equal">
      <formula>0</formula>
    </cfRule>
  </conditionalFormatting>
  <conditionalFormatting sqref="H159:Q159">
    <cfRule type="cellIs" dxfId="80" priority="92" stopIfTrue="1" operator="equal">
      <formula>0</formula>
    </cfRule>
  </conditionalFormatting>
  <conditionalFormatting sqref="H163:Q163 H165:Q165 H167:Q167 H169:Q169 H171:Q171">
    <cfRule type="cellIs" dxfId="79" priority="91" stopIfTrue="1" operator="equal">
      <formula>0</formula>
    </cfRule>
  </conditionalFormatting>
  <conditionalFormatting sqref="H164:Q164 H166:Q166 H168:Q168 H170:Q170 H172:Q172">
    <cfRule type="cellIs" dxfId="78" priority="90" stopIfTrue="1" operator="equal">
      <formula>0</formula>
    </cfRule>
  </conditionalFormatting>
  <conditionalFormatting sqref="S160">
    <cfRule type="cellIs" dxfId="77" priority="88" stopIfTrue="1" operator="equal">
      <formula>0</formula>
    </cfRule>
  </conditionalFormatting>
  <conditionalFormatting sqref="S32">
    <cfRule type="cellIs" dxfId="76" priority="87" stopIfTrue="1" operator="equal">
      <formula>0</formula>
    </cfRule>
  </conditionalFormatting>
  <conditionalFormatting sqref="S45">
    <cfRule type="cellIs" dxfId="74" priority="85" stopIfTrue="1" operator="equal">
      <formula>0</formula>
    </cfRule>
  </conditionalFormatting>
  <conditionalFormatting sqref="S54">
    <cfRule type="cellIs" dxfId="73" priority="84" stopIfTrue="1" operator="equal">
      <formula>0</formula>
    </cfRule>
  </conditionalFormatting>
  <conditionalFormatting sqref="S65">
    <cfRule type="cellIs" dxfId="72" priority="83" stopIfTrue="1" operator="equal">
      <formula>0</formula>
    </cfRule>
  </conditionalFormatting>
  <conditionalFormatting sqref="H22:Q31">
    <cfRule type="cellIs" dxfId="70" priority="81" stopIfTrue="1" operator="equal">
      <formula>0</formula>
    </cfRule>
  </conditionalFormatting>
  <conditionalFormatting sqref="H48:Q48 H50:Q50 H52:Q52">
    <cfRule type="cellIs" dxfId="69" priority="78" stopIfTrue="1" operator="equal">
      <formula>0</formula>
    </cfRule>
  </conditionalFormatting>
  <conditionalFormatting sqref="H49:Q49 H51:Q51 H53:Q53">
    <cfRule type="cellIs" dxfId="68" priority="77" stopIfTrue="1" operator="equal">
      <formula>0</formula>
    </cfRule>
  </conditionalFormatting>
  <conditionalFormatting sqref="H58:Q58">
    <cfRule type="cellIs" dxfId="67" priority="76" stopIfTrue="1" operator="equal">
      <formula>0</formula>
    </cfRule>
  </conditionalFormatting>
  <conditionalFormatting sqref="H59:Q59">
    <cfRule type="cellIs" dxfId="66" priority="75" stopIfTrue="1" operator="equal">
      <formula>0</formula>
    </cfRule>
  </conditionalFormatting>
  <conditionalFormatting sqref="H60:Q60">
    <cfRule type="cellIs" dxfId="65" priority="74" stopIfTrue="1" operator="equal">
      <formula>0</formula>
    </cfRule>
  </conditionalFormatting>
  <conditionalFormatting sqref="H61:Q61">
    <cfRule type="cellIs" dxfId="64" priority="73" stopIfTrue="1" operator="equal">
      <formula>0</formula>
    </cfRule>
  </conditionalFormatting>
  <conditionalFormatting sqref="H62:Q62">
    <cfRule type="cellIs" dxfId="63" priority="72" stopIfTrue="1" operator="equal">
      <formula>0</formula>
    </cfRule>
  </conditionalFormatting>
  <conditionalFormatting sqref="H63:Q63">
    <cfRule type="cellIs" dxfId="62" priority="71" stopIfTrue="1" operator="equal">
      <formula>0</formula>
    </cfRule>
  </conditionalFormatting>
  <conditionalFormatting sqref="H64:Q64">
    <cfRule type="cellIs" dxfId="61" priority="70" stopIfTrue="1" operator="equal">
      <formula>0</formula>
    </cfRule>
  </conditionalFormatting>
  <conditionalFormatting sqref="N69:Q69">
    <cfRule type="cellIs" dxfId="60" priority="69" stopIfTrue="1" operator="equal">
      <formula>0</formula>
    </cfRule>
  </conditionalFormatting>
  <conditionalFormatting sqref="N70:Q70">
    <cfRule type="cellIs" dxfId="59" priority="68" stopIfTrue="1" operator="equal">
      <formula>0</formula>
    </cfRule>
  </conditionalFormatting>
  <conditionalFormatting sqref="N71:Q71">
    <cfRule type="cellIs" dxfId="58" priority="67" stopIfTrue="1" operator="equal">
      <formula>0</formula>
    </cfRule>
  </conditionalFormatting>
  <conditionalFormatting sqref="H39:Q39 H41:Q41 H43:Q43 H35:Q37">
    <cfRule type="cellIs" dxfId="57" priority="80" stopIfTrue="1" operator="equal">
      <formula>0</formula>
    </cfRule>
  </conditionalFormatting>
  <conditionalFormatting sqref="H38:Q38 H40:Q40 H42:Q42 H44:Q44">
    <cfRule type="cellIs" dxfId="56" priority="79" stopIfTrue="1" operator="equal">
      <formula>0</formula>
    </cfRule>
  </conditionalFormatting>
  <conditionalFormatting sqref="N74:Q74">
    <cfRule type="cellIs" dxfId="55" priority="64" stopIfTrue="1" operator="equal">
      <formula>0</formula>
    </cfRule>
  </conditionalFormatting>
  <conditionalFormatting sqref="N75:Q75">
    <cfRule type="cellIs" dxfId="54" priority="63" stopIfTrue="1" operator="equal">
      <formula>0</formula>
    </cfRule>
  </conditionalFormatting>
  <conditionalFormatting sqref="N78:Q78">
    <cfRule type="cellIs" dxfId="53" priority="60" stopIfTrue="1" operator="equal">
      <formula>0</formula>
    </cfRule>
  </conditionalFormatting>
  <conditionalFormatting sqref="N79:Q79">
    <cfRule type="cellIs" dxfId="52" priority="59" stopIfTrue="1" operator="equal">
      <formula>0</formula>
    </cfRule>
  </conditionalFormatting>
  <conditionalFormatting sqref="N72:Q72">
    <cfRule type="cellIs" dxfId="51" priority="66" stopIfTrue="1" operator="equal">
      <formula>0</formula>
    </cfRule>
  </conditionalFormatting>
  <conditionalFormatting sqref="N73:Q73">
    <cfRule type="cellIs" dxfId="50" priority="65" stopIfTrue="1" operator="equal">
      <formula>0</formula>
    </cfRule>
  </conditionalFormatting>
  <conditionalFormatting sqref="N76:Q76">
    <cfRule type="cellIs" dxfId="49" priority="62" stopIfTrue="1" operator="equal">
      <formula>0</formula>
    </cfRule>
  </conditionalFormatting>
  <conditionalFormatting sqref="N77:Q77">
    <cfRule type="cellIs" dxfId="48" priority="61" stopIfTrue="1" operator="equal">
      <formula>0</formula>
    </cfRule>
  </conditionalFormatting>
  <conditionalFormatting sqref="N80:Q100">
    <cfRule type="cellIs" dxfId="47" priority="58" stopIfTrue="1" operator="equal">
      <formula>0</formula>
    </cfRule>
  </conditionalFormatting>
  <conditionalFormatting sqref="H32:Q32">
    <cfRule type="cellIs" dxfId="40" priority="45" stopIfTrue="1" operator="equal">
      <formula>0</formula>
    </cfRule>
  </conditionalFormatting>
  <conditionalFormatting sqref="H45:Q45">
    <cfRule type="cellIs" dxfId="39" priority="44" stopIfTrue="1" operator="equal">
      <formula>0</formula>
    </cfRule>
  </conditionalFormatting>
  <conditionalFormatting sqref="H54:Q54">
    <cfRule type="cellIs" dxfId="38" priority="43" stopIfTrue="1" operator="equal">
      <formula>0</formula>
    </cfRule>
  </conditionalFormatting>
  <conditionalFormatting sqref="H65:Q65 H68:M68 H71:M71 H74:M74 H77:M77 H83:M83 H86:M86 H89:M89 H92:M92 H95:M95 H98:M98">
    <cfRule type="cellIs" dxfId="37" priority="42" stopIfTrue="1" operator="equal">
      <formula>0</formula>
    </cfRule>
  </conditionalFormatting>
  <conditionalFormatting sqref="H160:L160">
    <cfRule type="cellIs" dxfId="33" priority="38" stopIfTrue="1" operator="equal">
      <formula>0</formula>
    </cfRule>
  </conditionalFormatting>
  <conditionalFormatting sqref="M160:P160">
    <cfRule type="cellIs" dxfId="29" priority="31" stopIfTrue="1" operator="equal">
      <formula>0</formula>
    </cfRule>
  </conditionalFormatting>
  <conditionalFormatting sqref="R19">
    <cfRule type="cellIs" dxfId="28" priority="29" stopIfTrue="1" operator="equal">
      <formula>0</formula>
    </cfRule>
  </conditionalFormatting>
  <conditionalFormatting sqref="R45">
    <cfRule type="cellIs" dxfId="27" priority="28" stopIfTrue="1" operator="equal">
      <formula>0</formula>
    </cfRule>
  </conditionalFormatting>
  <conditionalFormatting sqref="R32">
    <cfRule type="cellIs" dxfId="26" priority="27" stopIfTrue="1" operator="equal">
      <formula>0</formula>
    </cfRule>
  </conditionalFormatting>
  <conditionalFormatting sqref="R54">
    <cfRule type="cellIs" dxfId="25" priority="26" stopIfTrue="1" operator="equal">
      <formula>0</formula>
    </cfRule>
  </conditionalFormatting>
  <conditionalFormatting sqref="R160">
    <cfRule type="cellIs" dxfId="22" priority="22" stopIfTrue="1" operator="equal">
      <formula>0</formula>
    </cfRule>
  </conditionalFormatting>
  <conditionalFormatting sqref="R65">
    <cfRule type="cellIs" dxfId="20" priority="21" stopIfTrue="1" operator="equal">
      <formula>0</formula>
    </cfRule>
  </conditionalFormatting>
  <conditionalFormatting sqref="Q160">
    <cfRule type="cellIs" dxfId="19" priority="19" stopIfTrue="1" operator="equal">
      <formula>0</formula>
    </cfRule>
  </conditionalFormatting>
  <conditionalFormatting sqref="N101:Q103 N124:Q126 N147:Q149">
    <cfRule type="cellIs" dxfId="17" priority="17" stopIfTrue="1" operator="equal">
      <formula>0</formula>
    </cfRule>
  </conditionalFormatting>
  <conditionalFormatting sqref="H101:M101">
    <cfRule type="cellIs" dxfId="16" priority="16" stopIfTrue="1" operator="equal">
      <formula>0</formula>
    </cfRule>
  </conditionalFormatting>
  <conditionalFormatting sqref="N104:Q123">
    <cfRule type="cellIs" dxfId="15" priority="15" stopIfTrue="1" operator="equal">
      <formula>0</formula>
    </cfRule>
  </conditionalFormatting>
  <conditionalFormatting sqref="H106:M106 H112:M112 H115:M115 H118:M118 H121:M121">
    <cfRule type="cellIs" dxfId="14" priority="14" stopIfTrue="1" operator="equal">
      <formula>0</formula>
    </cfRule>
  </conditionalFormatting>
  <conditionalFormatting sqref="N127:Q146">
    <cfRule type="cellIs" dxfId="12" priority="12" stopIfTrue="1" operator="equal">
      <formula>0</formula>
    </cfRule>
  </conditionalFormatting>
  <conditionalFormatting sqref="H109:M109">
    <cfRule type="cellIs" dxfId="8" priority="9" stopIfTrue="1" operator="equal">
      <formula>0</formula>
    </cfRule>
  </conditionalFormatting>
  <conditionalFormatting sqref="H124:M124">
    <cfRule type="cellIs" dxfId="7" priority="8" stopIfTrue="1" operator="equal">
      <formula>0</formula>
    </cfRule>
  </conditionalFormatting>
  <conditionalFormatting sqref="H129:M129">
    <cfRule type="cellIs" dxfId="6" priority="7" stopIfTrue="1" operator="equal">
      <formula>0</formula>
    </cfRule>
  </conditionalFormatting>
  <conditionalFormatting sqref="H132:M132">
    <cfRule type="cellIs" dxfId="5" priority="6" stopIfTrue="1" operator="equal">
      <formula>0</formula>
    </cfRule>
  </conditionalFormatting>
  <conditionalFormatting sqref="H135:M135">
    <cfRule type="cellIs" dxfId="4" priority="5" stopIfTrue="1" operator="equal">
      <formula>0</formula>
    </cfRule>
  </conditionalFormatting>
  <conditionalFormatting sqref="H138:M138">
    <cfRule type="cellIs" dxfId="3" priority="4" stopIfTrue="1" operator="equal">
      <formula>0</formula>
    </cfRule>
  </conditionalFormatting>
  <conditionalFormatting sqref="H141:M141">
    <cfRule type="cellIs" dxfId="2" priority="3" stopIfTrue="1" operator="equal">
      <formula>0</formula>
    </cfRule>
  </conditionalFormatting>
  <conditionalFormatting sqref="H144:M144">
    <cfRule type="cellIs" dxfId="1" priority="2" stopIfTrue="1" operator="equal">
      <formula>0</formula>
    </cfRule>
  </conditionalFormatting>
  <conditionalFormatting sqref="H147:M147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73" fitToHeight="0" orientation="landscape" errors="blank" r:id="rId1"/>
  <rowBreaks count="2" manualBreakCount="2">
    <brk id="103" max="16" man="1"/>
    <brk id="14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E18"/>
  <sheetViews>
    <sheetView view="pageBreakPreview" zoomScale="60" zoomScaleNormal="100" workbookViewId="0">
      <selection activeCell="I9" sqref="I9"/>
    </sheetView>
  </sheetViews>
  <sheetFormatPr defaultRowHeight="12.75" x14ac:dyDescent="0.2"/>
  <cols>
    <col min="1" max="3" width="9.140625" style="131"/>
    <col min="4" max="4" width="76.140625" style="131" customWidth="1"/>
    <col min="5" max="5" width="17.85546875" style="131" customWidth="1"/>
    <col min="6" max="16384" width="9.140625" style="131"/>
  </cols>
  <sheetData>
    <row r="1" spans="1:5" s="130" customFormat="1" ht="14.45" customHeight="1" x14ac:dyDescent="0.2">
      <c r="A1" s="499"/>
      <c r="B1" s="500"/>
      <c r="C1" s="500"/>
      <c r="D1" s="500"/>
      <c r="E1" s="501"/>
    </row>
    <row r="2" spans="1:5" s="130" customFormat="1" ht="14.45" customHeight="1" x14ac:dyDescent="0.2">
      <c r="A2" s="502"/>
      <c r="B2" s="503"/>
      <c r="C2" s="503"/>
      <c r="D2" s="503"/>
      <c r="E2" s="504"/>
    </row>
    <row r="3" spans="1:5" s="130" customFormat="1" ht="14.45" customHeight="1" x14ac:dyDescent="0.2">
      <c r="A3" s="502"/>
      <c r="B3" s="503"/>
      <c r="C3" s="503"/>
      <c r="D3" s="503"/>
      <c r="E3" s="504"/>
    </row>
    <row r="4" spans="1:5" s="130" customFormat="1" ht="15" customHeight="1" thickBot="1" x14ac:dyDescent="0.25">
      <c r="A4" s="505"/>
      <c r="B4" s="506"/>
      <c r="C4" s="506"/>
      <c r="D4" s="506"/>
      <c r="E4" s="507"/>
    </row>
    <row r="5" spans="1:5" s="128" customFormat="1" ht="36" customHeight="1" x14ac:dyDescent="0.2">
      <c r="A5" s="139" t="s">
        <v>163</v>
      </c>
      <c r="B5" s="565" t="str">
        <f>'CRONO-GERAL (2)'!B5:M5</f>
        <v>CONSTRUÇÃO DE 04 PONTES EM CONCRETO EM GARRAFÃO DO NORTE, SERVIÇOS REMANESCENTES</v>
      </c>
      <c r="C5" s="565"/>
      <c r="D5" s="565"/>
      <c r="E5" s="566"/>
    </row>
    <row r="6" spans="1:5" s="128" customFormat="1" ht="54.75" customHeight="1" thickBot="1" x14ac:dyDescent="0.25">
      <c r="A6" s="138" t="s">
        <v>162</v>
      </c>
      <c r="B6" s="508" t="str">
        <f>'CRONO-GERAL (2)'!B6:L6</f>
        <v>RUAS CARLOS GOMES (10,00 x 8,60 x 3,00m), FERNANDO GUILHON (10,00 x 6,00 x 3,00m), LUIS EDUARDO MAGALHÃES (10,00 x 6,00 x 3,00m) E GETÚLIO VARGAS (20,00 x 6,00 x 4,00m) Município de Garrafão do Norte/Pará</v>
      </c>
      <c r="C6" s="508"/>
      <c r="D6" s="508"/>
      <c r="E6" s="509"/>
    </row>
    <row r="7" spans="1:5" s="128" customFormat="1" ht="34.15" customHeight="1" thickBot="1" x14ac:dyDescent="0.25">
      <c r="A7" s="510" t="s">
        <v>224</v>
      </c>
      <c r="B7" s="511"/>
      <c r="C7" s="511"/>
      <c r="D7" s="511"/>
      <c r="E7" s="512"/>
    </row>
    <row r="8" spans="1:5" s="127" customFormat="1" ht="21" customHeight="1" thickBot="1" x14ac:dyDescent="0.2">
      <c r="A8" s="513" t="s">
        <v>194</v>
      </c>
      <c r="B8" s="514" t="s">
        <v>159</v>
      </c>
      <c r="C8" s="515"/>
      <c r="D8" s="516"/>
      <c r="E8" s="520" t="s">
        <v>218</v>
      </c>
    </row>
    <row r="9" spans="1:5" s="127" customFormat="1" ht="20.100000000000001" customHeight="1" thickBot="1" x14ac:dyDescent="0.2">
      <c r="A9" s="513"/>
      <c r="B9" s="517"/>
      <c r="C9" s="518"/>
      <c r="D9" s="519"/>
      <c r="E9" s="521"/>
    </row>
    <row r="10" spans="1:5" s="92" customFormat="1" ht="30" customHeight="1" x14ac:dyDescent="0.15">
      <c r="A10" s="137">
        <v>1</v>
      </c>
      <c r="B10" s="498" t="s">
        <v>216</v>
      </c>
      <c r="C10" s="498"/>
      <c r="D10" s="498"/>
      <c r="E10" s="136">
        <v>1</v>
      </c>
    </row>
    <row r="11" spans="1:5" s="126" customFormat="1" ht="27.75" customHeight="1" x14ac:dyDescent="0.25">
      <c r="A11" s="135">
        <v>2</v>
      </c>
      <c r="B11" s="444" t="s">
        <v>212</v>
      </c>
      <c r="C11" s="444"/>
      <c r="D11" s="444"/>
      <c r="E11" s="134">
        <v>4</v>
      </c>
    </row>
    <row r="12" spans="1:5" s="126" customFormat="1" ht="27.75" customHeight="1" x14ac:dyDescent="0.25">
      <c r="A12" s="135">
        <v>3</v>
      </c>
      <c r="B12" s="444" t="s">
        <v>210</v>
      </c>
      <c r="C12" s="444"/>
      <c r="D12" s="444"/>
      <c r="E12" s="134">
        <v>1</v>
      </c>
    </row>
    <row r="13" spans="1:5" s="124" customFormat="1" ht="24.75" customHeight="1" x14ac:dyDescent="0.15">
      <c r="A13" s="135">
        <v>4</v>
      </c>
      <c r="B13" s="444" t="s">
        <v>208</v>
      </c>
      <c r="C13" s="444"/>
      <c r="D13" s="444"/>
      <c r="E13" s="134">
        <v>2</v>
      </c>
    </row>
    <row r="14" spans="1:5" s="95" customFormat="1" ht="33" customHeight="1" x14ac:dyDescent="0.25">
      <c r="A14" s="135">
        <v>5</v>
      </c>
      <c r="B14" s="444" t="s">
        <v>206</v>
      </c>
      <c r="C14" s="444"/>
      <c r="D14" s="444"/>
      <c r="E14" s="134">
        <v>2</v>
      </c>
    </row>
    <row r="15" spans="1:5" s="95" customFormat="1" ht="25.5" customHeight="1" x14ac:dyDescent="0.25">
      <c r="A15" s="135">
        <v>6</v>
      </c>
      <c r="B15" s="444" t="s">
        <v>204</v>
      </c>
      <c r="C15" s="444"/>
      <c r="D15" s="444"/>
      <c r="E15" s="134">
        <v>2</v>
      </c>
    </row>
    <row r="16" spans="1:5" s="95" customFormat="1" ht="40.9" customHeight="1" x14ac:dyDescent="0.25">
      <c r="A16" s="135">
        <v>7</v>
      </c>
      <c r="B16" s="495" t="s">
        <v>202</v>
      </c>
      <c r="C16" s="444"/>
      <c r="D16" s="444"/>
      <c r="E16" s="134">
        <v>1</v>
      </c>
    </row>
    <row r="17" spans="1:5" s="95" customFormat="1" ht="24.95" customHeight="1" x14ac:dyDescent="0.25">
      <c r="A17" s="135">
        <v>8</v>
      </c>
      <c r="B17" s="495" t="s">
        <v>200</v>
      </c>
      <c r="C17" s="444"/>
      <c r="D17" s="444"/>
      <c r="E17" s="134">
        <v>1</v>
      </c>
    </row>
    <row r="18" spans="1:5" s="95" customFormat="1" ht="24.95" customHeight="1" thickBot="1" x14ac:dyDescent="0.3">
      <c r="A18" s="133">
        <v>9</v>
      </c>
      <c r="B18" s="496" t="s">
        <v>198</v>
      </c>
      <c r="C18" s="497"/>
      <c r="D18" s="497"/>
      <c r="E18" s="132">
        <v>1</v>
      </c>
    </row>
  </sheetData>
  <mergeCells count="16">
    <mergeCell ref="A1:E4"/>
    <mergeCell ref="B5:E5"/>
    <mergeCell ref="B6:E6"/>
    <mergeCell ref="A7:E7"/>
    <mergeCell ref="A8:A9"/>
    <mergeCell ref="B8:D9"/>
    <mergeCell ref="E8:E9"/>
    <mergeCell ref="B16:D16"/>
    <mergeCell ref="B17:D17"/>
    <mergeCell ref="B18:D18"/>
    <mergeCell ref="B10:D10"/>
    <mergeCell ref="B11:D11"/>
    <mergeCell ref="B12:D12"/>
    <mergeCell ref="B13:D13"/>
    <mergeCell ref="B14:D14"/>
    <mergeCell ref="B15:D15"/>
  </mergeCells>
  <pageMargins left="0.511811024" right="0.511811024" top="0.78740157499999996" bottom="0.78740157499999996" header="0.31496062000000002" footer="0.31496062000000002"/>
  <pageSetup paperSize="9" scale="76" fitToHeight="0" orientation="portrait" r:id="rId1"/>
  <headerFooter>
    <oddFooter>&amp;C&amp;"Technic,Negrito"&amp;8CONSTRUTORA CONCÓRDIA R A S - CNPJ: 23.918.807/0001-03
CONTATOS: (91) 99128-4782 / 98880-1460 / 98954-5095 - E-mail: concordia.rsa@outlook.com
END: AVENIDA INDEPENDÊNCIA, 308 – CENTRO – CEP: 68.685-000 - CONCÓRDIA DO PARÁ/PA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outlinePr summaryBelow="0"/>
    <pageSetUpPr fitToPage="1"/>
  </sheetPr>
  <dimension ref="A1:AH1659"/>
  <sheetViews>
    <sheetView showGridLines="0" view="pageBreakPreview" zoomScale="70" zoomScaleNormal="85" zoomScaleSheetLayoutView="70" workbookViewId="0">
      <selection activeCell="AI1" sqref="A1:XFD7"/>
    </sheetView>
  </sheetViews>
  <sheetFormatPr defaultColWidth="8.85546875" defaultRowHeight="12" x14ac:dyDescent="0.15"/>
  <cols>
    <col min="1" max="1" width="14" style="351" customWidth="1"/>
    <col min="2" max="2" width="9.85546875" style="351" customWidth="1"/>
    <col min="3" max="5" width="23.7109375" style="351" customWidth="1"/>
    <col min="6" max="6" width="10.7109375" style="351" customWidth="1"/>
    <col min="7" max="7" width="9.85546875" style="351" customWidth="1"/>
    <col min="8" max="8" width="11.42578125" style="351" customWidth="1"/>
    <col min="9" max="9" width="14" style="351" customWidth="1"/>
    <col min="10" max="10" width="7.7109375" style="351" customWidth="1"/>
    <col min="11" max="11" width="8.5703125" style="351" hidden="1" customWidth="1"/>
    <col min="12" max="12" width="1.28515625" style="351" hidden="1" customWidth="1"/>
    <col min="13" max="13" width="3.7109375" style="351" hidden="1" customWidth="1"/>
    <col min="14" max="14" width="1.140625" style="351" hidden="1" customWidth="1"/>
    <col min="15" max="15" width="5.140625" style="351" hidden="1" customWidth="1"/>
    <col min="16" max="16" width="0.140625" style="351" hidden="1" customWidth="1"/>
    <col min="17" max="17" width="7.7109375" style="351" hidden="1" customWidth="1"/>
    <col min="18" max="18" width="3.42578125" style="351" hidden="1" customWidth="1"/>
    <col min="19" max="19" width="2.28515625" style="351" hidden="1" customWidth="1"/>
    <col min="20" max="20" width="6.42578125" style="351" hidden="1" customWidth="1"/>
    <col min="21" max="21" width="3.5703125" style="351" hidden="1" customWidth="1"/>
    <col min="22" max="22" width="2.140625" style="351" hidden="1" customWidth="1"/>
    <col min="23" max="23" width="1.28515625" style="351" hidden="1" customWidth="1"/>
    <col min="24" max="24" width="1.5703125" style="351" hidden="1" customWidth="1"/>
    <col min="25" max="25" width="7.28515625" style="351" hidden="1" customWidth="1"/>
    <col min="26" max="26" width="1" style="351" hidden="1" customWidth="1"/>
    <col min="27" max="27" width="13.5703125" style="351" hidden="1" customWidth="1"/>
    <col min="28" max="28" width="4.85546875" style="351" hidden="1" customWidth="1"/>
    <col min="29" max="29" width="3.85546875" style="351" hidden="1" customWidth="1"/>
    <col min="30" max="30" width="12.5703125" style="351" hidden="1" customWidth="1"/>
    <col min="31" max="32" width="0.28515625" style="351" hidden="1" customWidth="1"/>
    <col min="33" max="33" width="6" style="351" hidden="1" customWidth="1"/>
    <col min="34" max="34" width="3.140625" style="351" customWidth="1"/>
    <col min="35" max="16384" width="8.85546875" style="351"/>
  </cols>
  <sheetData>
    <row r="1" spans="1:34" ht="13.15" customHeight="1" x14ac:dyDescent="0.15">
      <c r="A1" s="525"/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</row>
    <row r="2" spans="1:34" ht="13.15" customHeight="1" x14ac:dyDescent="0.15">
      <c r="A2" s="525"/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</row>
    <row r="3" spans="1:34" ht="48" customHeight="1" x14ac:dyDescent="0.15">
      <c r="A3" s="525"/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</row>
    <row r="4" spans="1:34" ht="13.15" customHeight="1" x14ac:dyDescent="0.15">
      <c r="A4" s="525"/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</row>
    <row r="5" spans="1:34" s="352" customFormat="1" ht="17.25" x14ac:dyDescent="0.25">
      <c r="A5" s="526" t="s">
        <v>163</v>
      </c>
      <c r="B5" s="526"/>
      <c r="C5" s="527" t="s">
        <v>333</v>
      </c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</row>
    <row r="6" spans="1:34" s="352" customFormat="1" ht="17.25" x14ac:dyDescent="0.25">
      <c r="A6" s="528" t="s">
        <v>162</v>
      </c>
      <c r="B6" s="528"/>
      <c r="C6" s="529" t="s">
        <v>332</v>
      </c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</row>
    <row r="7" spans="1:34" ht="22.15" customHeight="1" x14ac:dyDescent="0.15">
      <c r="A7" s="528" t="s">
        <v>331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</row>
    <row r="8" spans="1:34" ht="55.5" customHeight="1" x14ac:dyDescent="0.15">
      <c r="A8" s="354" t="s">
        <v>363</v>
      </c>
      <c r="B8" s="356" t="s">
        <v>364</v>
      </c>
      <c r="C8" s="354" t="s">
        <v>365</v>
      </c>
      <c r="D8" s="354" t="s">
        <v>366</v>
      </c>
      <c r="E8" s="354" t="s">
        <v>367</v>
      </c>
      <c r="F8" s="354"/>
      <c r="G8" s="355" t="s">
        <v>368</v>
      </c>
      <c r="H8" s="374" t="s">
        <v>369</v>
      </c>
      <c r="I8" s="357" t="s">
        <v>370</v>
      </c>
      <c r="J8" s="357" t="s">
        <v>371</v>
      </c>
    </row>
    <row r="9" spans="1:34" ht="55.5" customHeight="1" x14ac:dyDescent="0.15">
      <c r="A9" s="354" t="s">
        <v>372</v>
      </c>
      <c r="B9" s="356" t="s">
        <v>373</v>
      </c>
      <c r="C9" s="354" t="s">
        <v>374</v>
      </c>
      <c r="D9" s="354" t="s">
        <v>335</v>
      </c>
      <c r="E9" s="354" t="s">
        <v>375</v>
      </c>
      <c r="F9" s="354"/>
      <c r="G9" s="355" t="s">
        <v>42</v>
      </c>
      <c r="H9" s="374">
        <v>1</v>
      </c>
      <c r="I9" s="357">
        <v>1410.06</v>
      </c>
      <c r="J9" s="357">
        <v>1410.06</v>
      </c>
    </row>
    <row r="10" spans="1:34" ht="55.5" customHeight="1" x14ac:dyDescent="0.15">
      <c r="A10" s="354" t="s">
        <v>376</v>
      </c>
      <c r="B10" s="356" t="s">
        <v>377</v>
      </c>
      <c r="C10" s="354" t="s">
        <v>277</v>
      </c>
      <c r="D10" s="354" t="s">
        <v>378</v>
      </c>
      <c r="E10" s="354" t="s">
        <v>375</v>
      </c>
      <c r="F10" s="354"/>
      <c r="G10" s="355" t="s">
        <v>319</v>
      </c>
      <c r="H10" s="374">
        <v>10.32</v>
      </c>
      <c r="I10" s="357">
        <v>15.39</v>
      </c>
      <c r="J10" s="357">
        <v>158.82</v>
      </c>
    </row>
    <row r="11" spans="1:34" ht="55.5" customHeight="1" x14ac:dyDescent="0.15">
      <c r="A11" s="354" t="s">
        <v>376</v>
      </c>
      <c r="B11" s="356" t="s">
        <v>379</v>
      </c>
      <c r="C11" s="354" t="s">
        <v>277</v>
      </c>
      <c r="D11" s="354" t="s">
        <v>380</v>
      </c>
      <c r="E11" s="354" t="s">
        <v>381</v>
      </c>
      <c r="F11" s="354"/>
      <c r="G11" s="355" t="s">
        <v>345</v>
      </c>
      <c r="H11" s="374">
        <v>7</v>
      </c>
      <c r="I11" s="357">
        <v>172.92</v>
      </c>
      <c r="J11" s="357">
        <v>1210.44</v>
      </c>
    </row>
    <row r="12" spans="1:34" ht="55.5" customHeight="1" x14ac:dyDescent="0.15">
      <c r="A12" s="354" t="s">
        <v>376</v>
      </c>
      <c r="B12" s="356" t="s">
        <v>382</v>
      </c>
      <c r="C12" s="354" t="s">
        <v>277</v>
      </c>
      <c r="D12" s="354" t="s">
        <v>383</v>
      </c>
      <c r="E12" s="354" t="s">
        <v>381</v>
      </c>
      <c r="F12" s="354"/>
      <c r="G12" s="355" t="s">
        <v>384</v>
      </c>
      <c r="H12" s="374">
        <v>1</v>
      </c>
      <c r="I12" s="357">
        <v>40.799999999999997</v>
      </c>
      <c r="J12" s="357">
        <v>40.799999999999997</v>
      </c>
    </row>
    <row r="13" spans="1:34" ht="55.5" customHeight="1" x14ac:dyDescent="0.15">
      <c r="A13" s="354"/>
      <c r="B13" s="356"/>
      <c r="C13" s="354"/>
      <c r="D13" s="354"/>
      <c r="E13" s="354" t="s">
        <v>385</v>
      </c>
      <c r="F13" s="354">
        <v>222.14</v>
      </c>
      <c r="G13" s="355" t="s">
        <v>386</v>
      </c>
      <c r="H13" s="374">
        <v>0</v>
      </c>
      <c r="I13" s="357" t="s">
        <v>387</v>
      </c>
      <c r="J13" s="357">
        <v>222.14</v>
      </c>
    </row>
    <row r="14" spans="1:34" ht="55.5" customHeight="1" x14ac:dyDescent="0.15">
      <c r="A14" s="354"/>
      <c r="B14" s="356"/>
      <c r="C14" s="354"/>
      <c r="D14" s="354"/>
      <c r="E14" s="354" t="s">
        <v>388</v>
      </c>
      <c r="F14" s="354">
        <v>423.01</v>
      </c>
      <c r="G14" s="355"/>
      <c r="H14" s="374" t="s">
        <v>389</v>
      </c>
      <c r="I14" s="357"/>
      <c r="J14" s="357">
        <v>1833.07</v>
      </c>
    </row>
    <row r="15" spans="1:34" ht="55.5" customHeight="1" x14ac:dyDescent="0.15">
      <c r="A15" s="354"/>
      <c r="B15" s="356"/>
      <c r="C15" s="354"/>
      <c r="D15" s="354"/>
      <c r="E15" s="354"/>
      <c r="F15" s="354"/>
      <c r="G15" s="355"/>
      <c r="H15" s="374"/>
      <c r="I15" s="357"/>
      <c r="J15" s="357"/>
    </row>
    <row r="16" spans="1:34" ht="55.5" customHeight="1" x14ac:dyDescent="0.15">
      <c r="A16" s="354" t="s">
        <v>390</v>
      </c>
      <c r="B16" s="356" t="s">
        <v>364</v>
      </c>
      <c r="C16" s="354" t="s">
        <v>365</v>
      </c>
      <c r="D16" s="354" t="s">
        <v>366</v>
      </c>
      <c r="E16" s="354" t="s">
        <v>367</v>
      </c>
      <c r="F16" s="354"/>
      <c r="G16" s="355" t="s">
        <v>368</v>
      </c>
      <c r="H16" s="374" t="s">
        <v>369</v>
      </c>
      <c r="I16" s="357" t="s">
        <v>370</v>
      </c>
      <c r="J16" s="357" t="s">
        <v>371</v>
      </c>
    </row>
    <row r="17" spans="1:10" ht="55.5" customHeight="1" x14ac:dyDescent="0.15">
      <c r="A17" s="354" t="s">
        <v>372</v>
      </c>
      <c r="B17" s="356" t="s">
        <v>391</v>
      </c>
      <c r="C17" s="354" t="s">
        <v>283</v>
      </c>
      <c r="D17" s="354" t="s">
        <v>145</v>
      </c>
      <c r="E17" s="354" t="s">
        <v>392</v>
      </c>
      <c r="F17" s="354"/>
      <c r="G17" s="355" t="s">
        <v>336</v>
      </c>
      <c r="H17" s="374">
        <v>1</v>
      </c>
      <c r="I17" s="357">
        <v>4766.25</v>
      </c>
      <c r="J17" s="357">
        <v>4766.25</v>
      </c>
    </row>
    <row r="18" spans="1:10" ht="55.5" customHeight="1" x14ac:dyDescent="0.15">
      <c r="A18" s="354" t="s">
        <v>393</v>
      </c>
      <c r="B18" s="356" t="s">
        <v>394</v>
      </c>
      <c r="C18" s="354" t="s">
        <v>283</v>
      </c>
      <c r="D18" s="354" t="s">
        <v>329</v>
      </c>
      <c r="E18" s="354" t="s">
        <v>395</v>
      </c>
      <c r="F18" s="354"/>
      <c r="G18" s="355" t="s">
        <v>42</v>
      </c>
      <c r="H18" s="374">
        <v>1</v>
      </c>
      <c r="I18" s="357">
        <v>158.41</v>
      </c>
      <c r="J18" s="357">
        <v>158.41</v>
      </c>
    </row>
    <row r="19" spans="1:10" ht="55.5" customHeight="1" x14ac:dyDescent="0.15">
      <c r="A19" s="354" t="s">
        <v>393</v>
      </c>
      <c r="B19" s="356" t="s">
        <v>396</v>
      </c>
      <c r="C19" s="354" t="s">
        <v>283</v>
      </c>
      <c r="D19" s="354" t="s">
        <v>330</v>
      </c>
      <c r="E19" s="354" t="s">
        <v>395</v>
      </c>
      <c r="F19" s="354"/>
      <c r="G19" s="355" t="s">
        <v>42</v>
      </c>
      <c r="H19" s="374">
        <v>1</v>
      </c>
      <c r="I19" s="357">
        <v>334.43</v>
      </c>
      <c r="J19" s="357">
        <v>334.43</v>
      </c>
    </row>
    <row r="20" spans="1:10" ht="55.5" customHeight="1" x14ac:dyDescent="0.15">
      <c r="A20" s="354" t="s">
        <v>393</v>
      </c>
      <c r="B20" s="356" t="s">
        <v>397</v>
      </c>
      <c r="C20" s="354" t="s">
        <v>283</v>
      </c>
      <c r="D20" s="354" t="s">
        <v>328</v>
      </c>
      <c r="E20" s="354" t="s">
        <v>395</v>
      </c>
      <c r="F20" s="354"/>
      <c r="G20" s="355" t="s">
        <v>42</v>
      </c>
      <c r="H20" s="374">
        <v>1</v>
      </c>
      <c r="I20" s="357">
        <v>879.55</v>
      </c>
      <c r="J20" s="357">
        <v>879.55</v>
      </c>
    </row>
    <row r="21" spans="1:10" ht="55.5" customHeight="1" x14ac:dyDescent="0.15">
      <c r="A21" s="354" t="s">
        <v>393</v>
      </c>
      <c r="B21" s="356" t="s">
        <v>398</v>
      </c>
      <c r="C21" s="354" t="s">
        <v>283</v>
      </c>
      <c r="D21" s="354" t="s">
        <v>327</v>
      </c>
      <c r="E21" s="354" t="s">
        <v>395</v>
      </c>
      <c r="F21" s="354"/>
      <c r="G21" s="355" t="s">
        <v>42</v>
      </c>
      <c r="H21" s="374">
        <v>1</v>
      </c>
      <c r="I21" s="357">
        <v>2629.04</v>
      </c>
      <c r="J21" s="357">
        <v>2629.04</v>
      </c>
    </row>
    <row r="22" spans="1:10" ht="55.5" customHeight="1" x14ac:dyDescent="0.15">
      <c r="A22" s="354" t="s">
        <v>393</v>
      </c>
      <c r="B22" s="356" t="s">
        <v>399</v>
      </c>
      <c r="C22" s="354" t="s">
        <v>283</v>
      </c>
      <c r="D22" s="354" t="s">
        <v>326</v>
      </c>
      <c r="E22" s="354" t="s">
        <v>395</v>
      </c>
      <c r="F22" s="354"/>
      <c r="G22" s="355" t="s">
        <v>42</v>
      </c>
      <c r="H22" s="374">
        <v>1</v>
      </c>
      <c r="I22" s="357">
        <v>764.82</v>
      </c>
      <c r="J22" s="357">
        <v>764.82</v>
      </c>
    </row>
    <row r="23" spans="1:10" ht="55.5" customHeight="1" x14ac:dyDescent="0.15">
      <c r="A23" s="354"/>
      <c r="B23" s="356"/>
      <c r="C23" s="354"/>
      <c r="D23" s="354"/>
      <c r="E23" s="354" t="s">
        <v>385</v>
      </c>
      <c r="F23" s="354">
        <v>0</v>
      </c>
      <c r="G23" s="355" t="s">
        <v>386</v>
      </c>
      <c r="H23" s="374">
        <v>0</v>
      </c>
      <c r="I23" s="357" t="s">
        <v>387</v>
      </c>
      <c r="J23" s="357">
        <v>0</v>
      </c>
    </row>
    <row r="24" spans="1:10" ht="55.5" customHeight="1" x14ac:dyDescent="0.15">
      <c r="A24" s="354"/>
      <c r="B24" s="356"/>
      <c r="C24" s="354"/>
      <c r="D24" s="354"/>
      <c r="E24" s="354" t="s">
        <v>388</v>
      </c>
      <c r="F24" s="354">
        <v>1429.87</v>
      </c>
      <c r="G24" s="355"/>
      <c r="H24" s="374" t="s">
        <v>389</v>
      </c>
      <c r="I24" s="357"/>
      <c r="J24" s="357">
        <v>6196.12</v>
      </c>
    </row>
    <row r="25" spans="1:10" ht="55.5" customHeight="1" x14ac:dyDescent="0.15">
      <c r="A25" s="354"/>
      <c r="B25" s="356"/>
      <c r="C25" s="354"/>
      <c r="D25" s="354"/>
      <c r="E25" s="354"/>
      <c r="F25" s="354"/>
      <c r="G25" s="355"/>
      <c r="H25" s="374"/>
      <c r="I25" s="357"/>
      <c r="J25" s="357"/>
    </row>
    <row r="26" spans="1:10" ht="55.5" customHeight="1" x14ac:dyDescent="0.15">
      <c r="A26" s="354" t="s">
        <v>400</v>
      </c>
      <c r="B26" s="356" t="s">
        <v>364</v>
      </c>
      <c r="C26" s="354" t="s">
        <v>365</v>
      </c>
      <c r="D26" s="354" t="s">
        <v>366</v>
      </c>
      <c r="E26" s="354" t="s">
        <v>367</v>
      </c>
      <c r="F26" s="354"/>
      <c r="G26" s="355" t="s">
        <v>368</v>
      </c>
      <c r="H26" s="374" t="s">
        <v>369</v>
      </c>
      <c r="I26" s="357" t="s">
        <v>370</v>
      </c>
      <c r="J26" s="357" t="s">
        <v>371</v>
      </c>
    </row>
    <row r="27" spans="1:10" ht="55.5" customHeight="1" x14ac:dyDescent="0.15">
      <c r="A27" s="354" t="s">
        <v>372</v>
      </c>
      <c r="B27" s="356" t="s">
        <v>401</v>
      </c>
      <c r="C27" s="354" t="s">
        <v>277</v>
      </c>
      <c r="D27" s="354" t="s">
        <v>337</v>
      </c>
      <c r="E27" s="354" t="s">
        <v>402</v>
      </c>
      <c r="F27" s="354"/>
      <c r="G27" s="355" t="s">
        <v>42</v>
      </c>
      <c r="H27" s="374">
        <v>1</v>
      </c>
      <c r="I27" s="357">
        <v>1674.6</v>
      </c>
      <c r="J27" s="357">
        <v>1674.6</v>
      </c>
    </row>
    <row r="28" spans="1:10" ht="55.5" customHeight="1" x14ac:dyDescent="0.15">
      <c r="A28" s="354" t="s">
        <v>376</v>
      </c>
      <c r="B28" s="356" t="s">
        <v>403</v>
      </c>
      <c r="C28" s="354" t="s">
        <v>277</v>
      </c>
      <c r="D28" s="354" t="s">
        <v>404</v>
      </c>
      <c r="E28" s="354" t="s">
        <v>375</v>
      </c>
      <c r="F28" s="354"/>
      <c r="G28" s="355" t="s">
        <v>319</v>
      </c>
      <c r="H28" s="374">
        <v>8</v>
      </c>
      <c r="I28" s="357">
        <v>19.95</v>
      </c>
      <c r="J28" s="357">
        <v>159.6</v>
      </c>
    </row>
    <row r="29" spans="1:10" ht="55.5" customHeight="1" x14ac:dyDescent="0.15">
      <c r="A29" s="354" t="s">
        <v>376</v>
      </c>
      <c r="B29" s="356" t="s">
        <v>377</v>
      </c>
      <c r="C29" s="354" t="s">
        <v>277</v>
      </c>
      <c r="D29" s="354" t="s">
        <v>378</v>
      </c>
      <c r="E29" s="354" t="s">
        <v>375</v>
      </c>
      <c r="F29" s="354"/>
      <c r="G29" s="355" t="s">
        <v>319</v>
      </c>
      <c r="H29" s="374">
        <v>8</v>
      </c>
      <c r="I29" s="357">
        <v>15.39</v>
      </c>
      <c r="J29" s="357">
        <v>123.12</v>
      </c>
    </row>
    <row r="30" spans="1:10" ht="55.5" customHeight="1" x14ac:dyDescent="0.15">
      <c r="A30" s="354" t="s">
        <v>393</v>
      </c>
      <c r="B30" s="356" t="s">
        <v>405</v>
      </c>
      <c r="C30" s="354" t="s">
        <v>277</v>
      </c>
      <c r="D30" s="354" t="s">
        <v>406</v>
      </c>
      <c r="E30" s="354" t="s">
        <v>395</v>
      </c>
      <c r="F30" s="354"/>
      <c r="G30" s="355" t="s">
        <v>42</v>
      </c>
      <c r="H30" s="374">
        <v>0.13333329999999999</v>
      </c>
      <c r="I30" s="357">
        <v>57.74</v>
      </c>
      <c r="J30" s="357">
        <v>7.69</v>
      </c>
    </row>
    <row r="31" spans="1:10" ht="55.5" customHeight="1" x14ac:dyDescent="0.15">
      <c r="A31" s="354" t="s">
        <v>393</v>
      </c>
      <c r="B31" s="356" t="s">
        <v>407</v>
      </c>
      <c r="C31" s="354" t="s">
        <v>277</v>
      </c>
      <c r="D31" s="354" t="s">
        <v>408</v>
      </c>
      <c r="E31" s="354" t="s">
        <v>395</v>
      </c>
      <c r="F31" s="354"/>
      <c r="G31" s="355" t="s">
        <v>42</v>
      </c>
      <c r="H31" s="374">
        <v>2</v>
      </c>
      <c r="I31" s="357">
        <v>27.21</v>
      </c>
      <c r="J31" s="357">
        <v>54.42</v>
      </c>
    </row>
    <row r="32" spans="1:10" ht="55.5" customHeight="1" x14ac:dyDescent="0.15">
      <c r="A32" s="354" t="s">
        <v>393</v>
      </c>
      <c r="B32" s="356" t="s">
        <v>409</v>
      </c>
      <c r="C32" s="354" t="s">
        <v>277</v>
      </c>
      <c r="D32" s="354" t="s">
        <v>410</v>
      </c>
      <c r="E32" s="354" t="s">
        <v>395</v>
      </c>
      <c r="F32" s="354"/>
      <c r="G32" s="355" t="s">
        <v>350</v>
      </c>
      <c r="H32" s="374">
        <v>3</v>
      </c>
      <c r="I32" s="357">
        <v>8.51</v>
      </c>
      <c r="J32" s="357">
        <v>25.53</v>
      </c>
    </row>
    <row r="33" spans="1:10" ht="55.5" customHeight="1" x14ac:dyDescent="0.15">
      <c r="A33" s="354" t="s">
        <v>393</v>
      </c>
      <c r="B33" s="356" t="s">
        <v>411</v>
      </c>
      <c r="C33" s="354" t="s">
        <v>277</v>
      </c>
      <c r="D33" s="354" t="s">
        <v>412</v>
      </c>
      <c r="E33" s="354" t="s">
        <v>395</v>
      </c>
      <c r="F33" s="354"/>
      <c r="G33" s="355" t="s">
        <v>350</v>
      </c>
      <c r="H33" s="374">
        <v>27</v>
      </c>
      <c r="I33" s="357">
        <v>7.81</v>
      </c>
      <c r="J33" s="357">
        <v>210.87</v>
      </c>
    </row>
    <row r="34" spans="1:10" ht="55.5" customHeight="1" x14ac:dyDescent="0.15">
      <c r="A34" s="354" t="s">
        <v>393</v>
      </c>
      <c r="B34" s="356" t="s">
        <v>413</v>
      </c>
      <c r="C34" s="354" t="s">
        <v>277</v>
      </c>
      <c r="D34" s="354" t="s">
        <v>414</v>
      </c>
      <c r="E34" s="354" t="s">
        <v>395</v>
      </c>
      <c r="F34" s="354"/>
      <c r="G34" s="355" t="s">
        <v>42</v>
      </c>
      <c r="H34" s="374">
        <v>1</v>
      </c>
      <c r="I34" s="357">
        <v>244.14</v>
      </c>
      <c r="J34" s="357">
        <v>244.14</v>
      </c>
    </row>
    <row r="35" spans="1:10" ht="55.5" customHeight="1" x14ac:dyDescent="0.15">
      <c r="A35" s="354" t="s">
        <v>393</v>
      </c>
      <c r="B35" s="356" t="s">
        <v>415</v>
      </c>
      <c r="C35" s="354" t="s">
        <v>277</v>
      </c>
      <c r="D35" s="354" t="s">
        <v>416</v>
      </c>
      <c r="E35" s="354" t="s">
        <v>395</v>
      </c>
      <c r="F35" s="354"/>
      <c r="G35" s="355" t="s">
        <v>42</v>
      </c>
      <c r="H35" s="374">
        <v>2</v>
      </c>
      <c r="I35" s="357">
        <v>90.31</v>
      </c>
      <c r="J35" s="357">
        <v>180.62</v>
      </c>
    </row>
    <row r="36" spans="1:10" ht="55.5" customHeight="1" x14ac:dyDescent="0.15">
      <c r="A36" s="354" t="s">
        <v>393</v>
      </c>
      <c r="B36" s="356" t="s">
        <v>417</v>
      </c>
      <c r="C36" s="354" t="s">
        <v>277</v>
      </c>
      <c r="D36" s="354" t="s">
        <v>418</v>
      </c>
      <c r="E36" s="354" t="s">
        <v>395</v>
      </c>
      <c r="F36" s="354"/>
      <c r="G36" s="355" t="s">
        <v>42</v>
      </c>
      <c r="H36" s="374">
        <v>8</v>
      </c>
      <c r="I36" s="357">
        <v>3.64</v>
      </c>
      <c r="J36" s="357">
        <v>29.12</v>
      </c>
    </row>
    <row r="37" spans="1:10" ht="55.5" customHeight="1" x14ac:dyDescent="0.15">
      <c r="A37" s="354" t="s">
        <v>393</v>
      </c>
      <c r="B37" s="356" t="s">
        <v>419</v>
      </c>
      <c r="C37" s="354" t="s">
        <v>277</v>
      </c>
      <c r="D37" s="354" t="s">
        <v>420</v>
      </c>
      <c r="E37" s="354" t="s">
        <v>395</v>
      </c>
      <c r="F37" s="354"/>
      <c r="G37" s="355" t="s">
        <v>42</v>
      </c>
      <c r="H37" s="374">
        <v>4</v>
      </c>
      <c r="I37" s="357">
        <v>1.23</v>
      </c>
      <c r="J37" s="357">
        <v>4.92</v>
      </c>
    </row>
    <row r="38" spans="1:10" ht="55.5" customHeight="1" x14ac:dyDescent="0.15">
      <c r="A38" s="354" t="s">
        <v>393</v>
      </c>
      <c r="B38" s="356" t="s">
        <v>421</v>
      </c>
      <c r="C38" s="354" t="s">
        <v>277</v>
      </c>
      <c r="D38" s="354" t="s">
        <v>422</v>
      </c>
      <c r="E38" s="354" t="s">
        <v>395</v>
      </c>
      <c r="F38" s="354"/>
      <c r="G38" s="355" t="s">
        <v>42</v>
      </c>
      <c r="H38" s="374">
        <v>1</v>
      </c>
      <c r="I38" s="357">
        <v>57.15</v>
      </c>
      <c r="J38" s="357">
        <v>57.15</v>
      </c>
    </row>
    <row r="39" spans="1:10" ht="55.5" customHeight="1" x14ac:dyDescent="0.15">
      <c r="A39" s="354" t="s">
        <v>393</v>
      </c>
      <c r="B39" s="356" t="s">
        <v>423</v>
      </c>
      <c r="C39" s="354" t="s">
        <v>277</v>
      </c>
      <c r="D39" s="354" t="s">
        <v>424</v>
      </c>
      <c r="E39" s="354" t="s">
        <v>395</v>
      </c>
      <c r="F39" s="354"/>
      <c r="G39" s="355" t="s">
        <v>350</v>
      </c>
      <c r="H39" s="374">
        <v>8</v>
      </c>
      <c r="I39" s="357">
        <v>4.8099999999999996</v>
      </c>
      <c r="J39" s="357">
        <v>38.479999999999997</v>
      </c>
    </row>
    <row r="40" spans="1:10" ht="55.5" customHeight="1" x14ac:dyDescent="0.15">
      <c r="A40" s="354" t="s">
        <v>393</v>
      </c>
      <c r="B40" s="356" t="s">
        <v>425</v>
      </c>
      <c r="C40" s="354" t="s">
        <v>277</v>
      </c>
      <c r="D40" s="354" t="s">
        <v>426</v>
      </c>
      <c r="E40" s="354" t="s">
        <v>395</v>
      </c>
      <c r="F40" s="354"/>
      <c r="G40" s="355" t="s">
        <v>350</v>
      </c>
      <c r="H40" s="374">
        <v>7.96</v>
      </c>
      <c r="I40" s="357">
        <v>56.85</v>
      </c>
      <c r="J40" s="357">
        <v>452.52</v>
      </c>
    </row>
    <row r="41" spans="1:10" ht="55.5" customHeight="1" x14ac:dyDescent="0.15">
      <c r="A41" s="354" t="s">
        <v>393</v>
      </c>
      <c r="B41" s="356" t="s">
        <v>427</v>
      </c>
      <c r="C41" s="354" t="s">
        <v>277</v>
      </c>
      <c r="D41" s="354" t="s">
        <v>428</v>
      </c>
      <c r="E41" s="354" t="s">
        <v>395</v>
      </c>
      <c r="F41" s="354"/>
      <c r="G41" s="355" t="s">
        <v>42</v>
      </c>
      <c r="H41" s="374">
        <v>1</v>
      </c>
      <c r="I41" s="357">
        <v>63.6</v>
      </c>
      <c r="J41" s="357">
        <v>63.6</v>
      </c>
    </row>
    <row r="42" spans="1:10" ht="55.5" customHeight="1" x14ac:dyDescent="0.15">
      <c r="A42" s="354" t="s">
        <v>393</v>
      </c>
      <c r="B42" s="356" t="s">
        <v>429</v>
      </c>
      <c r="C42" s="354" t="s">
        <v>277</v>
      </c>
      <c r="D42" s="354" t="s">
        <v>430</v>
      </c>
      <c r="E42" s="354" t="s">
        <v>395</v>
      </c>
      <c r="F42" s="354"/>
      <c r="G42" s="355" t="s">
        <v>42</v>
      </c>
      <c r="H42" s="374">
        <v>2</v>
      </c>
      <c r="I42" s="357">
        <v>5.62</v>
      </c>
      <c r="J42" s="357">
        <v>11.24</v>
      </c>
    </row>
    <row r="43" spans="1:10" ht="55.5" customHeight="1" x14ac:dyDescent="0.15">
      <c r="A43" s="354" t="s">
        <v>393</v>
      </c>
      <c r="B43" s="356" t="s">
        <v>431</v>
      </c>
      <c r="C43" s="354" t="s">
        <v>277</v>
      </c>
      <c r="D43" s="354" t="s">
        <v>432</v>
      </c>
      <c r="E43" s="354" t="s">
        <v>395</v>
      </c>
      <c r="F43" s="354"/>
      <c r="G43" s="355" t="s">
        <v>42</v>
      </c>
      <c r="H43" s="374">
        <v>2</v>
      </c>
      <c r="I43" s="357">
        <v>0.67</v>
      </c>
      <c r="J43" s="357">
        <v>1.34</v>
      </c>
    </row>
    <row r="44" spans="1:10" ht="55.5" customHeight="1" x14ac:dyDescent="0.15">
      <c r="A44" s="354" t="s">
        <v>393</v>
      </c>
      <c r="B44" s="356" t="s">
        <v>433</v>
      </c>
      <c r="C44" s="354" t="s">
        <v>277</v>
      </c>
      <c r="D44" s="354" t="s">
        <v>434</v>
      </c>
      <c r="E44" s="354" t="s">
        <v>395</v>
      </c>
      <c r="F44" s="354"/>
      <c r="G44" s="355" t="s">
        <v>42</v>
      </c>
      <c r="H44" s="374">
        <v>2</v>
      </c>
      <c r="I44" s="357">
        <v>3.5</v>
      </c>
      <c r="J44" s="357">
        <v>7</v>
      </c>
    </row>
    <row r="45" spans="1:10" ht="55.5" customHeight="1" x14ac:dyDescent="0.15">
      <c r="A45" s="354" t="s">
        <v>393</v>
      </c>
      <c r="B45" s="356" t="s">
        <v>435</v>
      </c>
      <c r="C45" s="354" t="s">
        <v>277</v>
      </c>
      <c r="D45" s="354" t="s">
        <v>436</v>
      </c>
      <c r="E45" s="354" t="s">
        <v>395</v>
      </c>
      <c r="F45" s="354"/>
      <c r="G45" s="355" t="s">
        <v>42</v>
      </c>
      <c r="H45" s="374">
        <v>2</v>
      </c>
      <c r="I45" s="357">
        <v>0.93</v>
      </c>
      <c r="J45" s="357">
        <v>1.86</v>
      </c>
    </row>
    <row r="46" spans="1:10" ht="55.5" customHeight="1" x14ac:dyDescent="0.15">
      <c r="A46" s="354" t="s">
        <v>393</v>
      </c>
      <c r="B46" s="356" t="s">
        <v>437</v>
      </c>
      <c r="C46" s="354" t="s">
        <v>277</v>
      </c>
      <c r="D46" s="354" t="s">
        <v>438</v>
      </c>
      <c r="E46" s="354" t="s">
        <v>395</v>
      </c>
      <c r="F46" s="354"/>
      <c r="G46" s="355" t="s">
        <v>42</v>
      </c>
      <c r="H46" s="374">
        <v>2</v>
      </c>
      <c r="I46" s="357">
        <v>0.69</v>
      </c>
      <c r="J46" s="357">
        <v>1.38</v>
      </c>
    </row>
    <row r="47" spans="1:10" ht="55.5" customHeight="1" x14ac:dyDescent="0.15">
      <c r="A47" s="354"/>
      <c r="B47" s="356"/>
      <c r="C47" s="354"/>
      <c r="D47" s="354"/>
      <c r="E47" s="354" t="s">
        <v>385</v>
      </c>
      <c r="F47" s="354">
        <v>216.16</v>
      </c>
      <c r="G47" s="355" t="s">
        <v>386</v>
      </c>
      <c r="H47" s="374">
        <v>0</v>
      </c>
      <c r="I47" s="357" t="s">
        <v>387</v>
      </c>
      <c r="J47" s="357">
        <v>216.16</v>
      </c>
    </row>
    <row r="48" spans="1:10" ht="55.5" customHeight="1" x14ac:dyDescent="0.15">
      <c r="A48" s="354"/>
      <c r="B48" s="356"/>
      <c r="C48" s="354"/>
      <c r="D48" s="354"/>
      <c r="E48" s="354" t="s">
        <v>388</v>
      </c>
      <c r="F48" s="354">
        <v>502.38</v>
      </c>
      <c r="G48" s="355"/>
      <c r="H48" s="374" t="s">
        <v>389</v>
      </c>
      <c r="I48" s="357"/>
      <c r="J48" s="357">
        <v>2176.98</v>
      </c>
    </row>
    <row r="49" spans="1:10" ht="55.5" customHeight="1" x14ac:dyDescent="0.15">
      <c r="A49" s="354"/>
      <c r="B49" s="356"/>
      <c r="C49" s="354"/>
      <c r="D49" s="354"/>
      <c r="E49" s="354"/>
      <c r="F49" s="354"/>
      <c r="G49" s="355"/>
      <c r="H49" s="374"/>
      <c r="I49" s="357"/>
      <c r="J49" s="357"/>
    </row>
    <row r="50" spans="1:10" ht="55.5" customHeight="1" x14ac:dyDescent="0.15">
      <c r="A50" s="354" t="s">
        <v>439</v>
      </c>
      <c r="B50" s="356" t="s">
        <v>364</v>
      </c>
      <c r="C50" s="354" t="s">
        <v>365</v>
      </c>
      <c r="D50" s="354" t="s">
        <v>366</v>
      </c>
      <c r="E50" s="354" t="s">
        <v>367</v>
      </c>
      <c r="F50" s="354"/>
      <c r="G50" s="355" t="s">
        <v>368</v>
      </c>
      <c r="H50" s="374" t="s">
        <v>369</v>
      </c>
      <c r="I50" s="357" t="s">
        <v>370</v>
      </c>
      <c r="J50" s="357" t="s">
        <v>371</v>
      </c>
    </row>
    <row r="51" spans="1:10" ht="55.5" customHeight="1" x14ac:dyDescent="0.15">
      <c r="A51" s="354" t="s">
        <v>372</v>
      </c>
      <c r="B51" s="356" t="s">
        <v>440</v>
      </c>
      <c r="C51" s="354" t="s">
        <v>283</v>
      </c>
      <c r="D51" s="354" t="s">
        <v>146</v>
      </c>
      <c r="E51" s="354" t="s">
        <v>392</v>
      </c>
      <c r="F51" s="354"/>
      <c r="G51" s="355" t="s">
        <v>338</v>
      </c>
      <c r="H51" s="374">
        <v>1</v>
      </c>
      <c r="I51" s="357">
        <v>397.68</v>
      </c>
      <c r="J51" s="357">
        <v>397.68</v>
      </c>
    </row>
    <row r="52" spans="1:10" ht="55.5" customHeight="1" x14ac:dyDescent="0.15">
      <c r="A52" s="354" t="s">
        <v>376</v>
      </c>
      <c r="B52" s="356" t="s">
        <v>441</v>
      </c>
      <c r="C52" s="354" t="s">
        <v>283</v>
      </c>
      <c r="D52" s="354" t="s">
        <v>442</v>
      </c>
      <c r="E52" s="354" t="s">
        <v>392</v>
      </c>
      <c r="F52" s="354"/>
      <c r="G52" s="355" t="s">
        <v>319</v>
      </c>
      <c r="H52" s="374">
        <v>3</v>
      </c>
      <c r="I52" s="357">
        <v>18.82</v>
      </c>
      <c r="J52" s="357">
        <v>56.46</v>
      </c>
    </row>
    <row r="53" spans="1:10" ht="55.5" customHeight="1" x14ac:dyDescent="0.15">
      <c r="A53" s="354" t="s">
        <v>376</v>
      </c>
      <c r="B53" s="356" t="s">
        <v>443</v>
      </c>
      <c r="C53" s="354" t="s">
        <v>283</v>
      </c>
      <c r="D53" s="354" t="s">
        <v>378</v>
      </c>
      <c r="E53" s="354" t="s">
        <v>392</v>
      </c>
      <c r="F53" s="354"/>
      <c r="G53" s="355" t="s">
        <v>319</v>
      </c>
      <c r="H53" s="374">
        <v>6</v>
      </c>
      <c r="I53" s="357">
        <v>14.81</v>
      </c>
      <c r="J53" s="357">
        <v>88.86</v>
      </c>
    </row>
    <row r="54" spans="1:10" ht="55.5" customHeight="1" x14ac:dyDescent="0.15">
      <c r="A54" s="354" t="s">
        <v>376</v>
      </c>
      <c r="B54" s="356" t="s">
        <v>444</v>
      </c>
      <c r="C54" s="354" t="s">
        <v>283</v>
      </c>
      <c r="D54" s="354" t="s">
        <v>445</v>
      </c>
      <c r="E54" s="354" t="s">
        <v>392</v>
      </c>
      <c r="F54" s="354"/>
      <c r="G54" s="355" t="s">
        <v>446</v>
      </c>
      <c r="H54" s="374">
        <v>0.10785889999999999</v>
      </c>
      <c r="I54" s="357">
        <v>387.27</v>
      </c>
      <c r="J54" s="357">
        <v>41.77</v>
      </c>
    </row>
    <row r="55" spans="1:10" ht="55.5" customHeight="1" x14ac:dyDescent="0.15">
      <c r="A55" s="354" t="s">
        <v>376</v>
      </c>
      <c r="B55" s="356" t="s">
        <v>447</v>
      </c>
      <c r="C55" s="354" t="s">
        <v>283</v>
      </c>
      <c r="D55" s="354" t="s">
        <v>448</v>
      </c>
      <c r="E55" s="354" t="s">
        <v>392</v>
      </c>
      <c r="F55" s="354"/>
      <c r="G55" s="355" t="s">
        <v>350</v>
      </c>
      <c r="H55" s="374">
        <v>0.10785889999999999</v>
      </c>
      <c r="I55" s="357">
        <v>24.72</v>
      </c>
      <c r="J55" s="357">
        <v>2.66</v>
      </c>
    </row>
    <row r="56" spans="1:10" ht="55.5" customHeight="1" x14ac:dyDescent="0.15">
      <c r="A56" s="354" t="s">
        <v>376</v>
      </c>
      <c r="B56" s="356" t="s">
        <v>449</v>
      </c>
      <c r="C56" s="354" t="s">
        <v>283</v>
      </c>
      <c r="D56" s="354" t="s">
        <v>450</v>
      </c>
      <c r="E56" s="354" t="s">
        <v>392</v>
      </c>
      <c r="F56" s="354"/>
      <c r="G56" s="355" t="s">
        <v>42</v>
      </c>
      <c r="H56" s="374">
        <v>3.5952900000000003E-2</v>
      </c>
      <c r="I56" s="357">
        <v>351.08</v>
      </c>
      <c r="J56" s="357">
        <v>12.62</v>
      </c>
    </row>
    <row r="57" spans="1:10" ht="55.5" customHeight="1" x14ac:dyDescent="0.15">
      <c r="A57" s="354" t="s">
        <v>376</v>
      </c>
      <c r="B57" s="356" t="s">
        <v>451</v>
      </c>
      <c r="C57" s="354" t="s">
        <v>283</v>
      </c>
      <c r="D57" s="354" t="s">
        <v>452</v>
      </c>
      <c r="E57" s="354" t="s">
        <v>392</v>
      </c>
      <c r="F57" s="354"/>
      <c r="G57" s="355" t="s">
        <v>42</v>
      </c>
      <c r="H57" s="374">
        <v>3.5952900000000003E-2</v>
      </c>
      <c r="I57" s="357">
        <v>24.87</v>
      </c>
      <c r="J57" s="357">
        <v>0.89</v>
      </c>
    </row>
    <row r="58" spans="1:10" ht="55.5" customHeight="1" x14ac:dyDescent="0.15">
      <c r="A58" s="354" t="s">
        <v>376</v>
      </c>
      <c r="B58" s="356" t="s">
        <v>453</v>
      </c>
      <c r="C58" s="354" t="s">
        <v>283</v>
      </c>
      <c r="D58" s="354" t="s">
        <v>454</v>
      </c>
      <c r="E58" s="354" t="s">
        <v>392</v>
      </c>
      <c r="F58" s="354"/>
      <c r="G58" s="355" t="s">
        <v>42</v>
      </c>
      <c r="H58" s="374">
        <v>3.5952900000000003E-2</v>
      </c>
      <c r="I58" s="357">
        <v>497.92</v>
      </c>
      <c r="J58" s="357">
        <v>17.899999999999999</v>
      </c>
    </row>
    <row r="59" spans="1:10" ht="55.5" customHeight="1" x14ac:dyDescent="0.15">
      <c r="A59" s="354" t="s">
        <v>376</v>
      </c>
      <c r="B59" s="356" t="s">
        <v>455</v>
      </c>
      <c r="C59" s="354" t="s">
        <v>283</v>
      </c>
      <c r="D59" s="354" t="s">
        <v>456</v>
      </c>
      <c r="E59" s="354" t="s">
        <v>392</v>
      </c>
      <c r="F59" s="354"/>
      <c r="G59" s="355" t="s">
        <v>42</v>
      </c>
      <c r="H59" s="374">
        <v>3.5952900000000003E-2</v>
      </c>
      <c r="I59" s="357">
        <v>117.62</v>
      </c>
      <c r="J59" s="357">
        <v>4.22</v>
      </c>
    </row>
    <row r="60" spans="1:10" ht="55.5" customHeight="1" x14ac:dyDescent="0.15">
      <c r="A60" s="354" t="s">
        <v>376</v>
      </c>
      <c r="B60" s="356" t="s">
        <v>457</v>
      </c>
      <c r="C60" s="354" t="s">
        <v>283</v>
      </c>
      <c r="D60" s="354" t="s">
        <v>458</v>
      </c>
      <c r="E60" s="354" t="s">
        <v>392</v>
      </c>
      <c r="F60" s="354"/>
      <c r="G60" s="355" t="s">
        <v>446</v>
      </c>
      <c r="H60" s="374">
        <v>0.10785889999999999</v>
      </c>
      <c r="I60" s="357">
        <v>200.15</v>
      </c>
      <c r="J60" s="357">
        <v>21.58</v>
      </c>
    </row>
    <row r="61" spans="1:10" ht="55.5" customHeight="1" x14ac:dyDescent="0.15">
      <c r="A61" s="354" t="s">
        <v>376</v>
      </c>
      <c r="B61" s="356" t="s">
        <v>459</v>
      </c>
      <c r="C61" s="354" t="s">
        <v>283</v>
      </c>
      <c r="D61" s="354" t="s">
        <v>460</v>
      </c>
      <c r="E61" s="354" t="s">
        <v>392</v>
      </c>
      <c r="F61" s="354"/>
      <c r="G61" s="355" t="s">
        <v>42</v>
      </c>
      <c r="H61" s="374">
        <v>8.9882699999999996E-2</v>
      </c>
      <c r="I61" s="357">
        <v>15.53</v>
      </c>
      <c r="J61" s="357">
        <v>1.39</v>
      </c>
    </row>
    <row r="62" spans="1:10" ht="55.5" customHeight="1" x14ac:dyDescent="0.15">
      <c r="A62" s="354" t="s">
        <v>376</v>
      </c>
      <c r="B62" s="356" t="s">
        <v>461</v>
      </c>
      <c r="C62" s="354" t="s">
        <v>283</v>
      </c>
      <c r="D62" s="354" t="s">
        <v>462</v>
      </c>
      <c r="E62" s="354" t="s">
        <v>392</v>
      </c>
      <c r="F62" s="354"/>
      <c r="G62" s="355" t="s">
        <v>42</v>
      </c>
      <c r="H62" s="374">
        <v>3.5952900000000003E-2</v>
      </c>
      <c r="I62" s="357">
        <v>328.66</v>
      </c>
      <c r="J62" s="357">
        <v>11.81</v>
      </c>
    </row>
    <row r="63" spans="1:10" ht="55.5" customHeight="1" x14ac:dyDescent="0.15">
      <c r="A63" s="354" t="s">
        <v>376</v>
      </c>
      <c r="B63" s="356" t="s">
        <v>463</v>
      </c>
      <c r="C63" s="354" t="s">
        <v>283</v>
      </c>
      <c r="D63" s="354" t="s">
        <v>464</v>
      </c>
      <c r="E63" s="354" t="s">
        <v>392</v>
      </c>
      <c r="F63" s="354"/>
      <c r="G63" s="355" t="s">
        <v>42</v>
      </c>
      <c r="H63" s="374">
        <v>1.7976599999999999E-2</v>
      </c>
      <c r="I63" s="357">
        <v>1009.14</v>
      </c>
      <c r="J63" s="357">
        <v>18.14</v>
      </c>
    </row>
    <row r="64" spans="1:10" ht="55.5" customHeight="1" x14ac:dyDescent="0.15">
      <c r="A64" s="354" t="s">
        <v>376</v>
      </c>
      <c r="B64" s="356" t="s">
        <v>465</v>
      </c>
      <c r="C64" s="354" t="s">
        <v>283</v>
      </c>
      <c r="D64" s="354" t="s">
        <v>466</v>
      </c>
      <c r="E64" s="354" t="s">
        <v>392</v>
      </c>
      <c r="F64" s="354"/>
      <c r="G64" s="355" t="s">
        <v>42</v>
      </c>
      <c r="H64" s="374">
        <v>1.7976599999999999E-2</v>
      </c>
      <c r="I64" s="357">
        <v>52.31</v>
      </c>
      <c r="J64" s="357">
        <v>0.94</v>
      </c>
    </row>
    <row r="65" spans="1:10" ht="55.5" customHeight="1" x14ac:dyDescent="0.15">
      <c r="A65" s="354" t="s">
        <v>376</v>
      </c>
      <c r="B65" s="356" t="s">
        <v>467</v>
      </c>
      <c r="C65" s="354" t="s">
        <v>283</v>
      </c>
      <c r="D65" s="354" t="s">
        <v>468</v>
      </c>
      <c r="E65" s="354" t="s">
        <v>392</v>
      </c>
      <c r="F65" s="354"/>
      <c r="G65" s="355" t="s">
        <v>350</v>
      </c>
      <c r="H65" s="374">
        <v>0.15</v>
      </c>
      <c r="I65" s="357">
        <v>30.45</v>
      </c>
      <c r="J65" s="357">
        <v>4.5599999999999996</v>
      </c>
    </row>
    <row r="66" spans="1:10" ht="55.5" customHeight="1" x14ac:dyDescent="0.15">
      <c r="A66" s="354" t="s">
        <v>376</v>
      </c>
      <c r="B66" s="356" t="s">
        <v>469</v>
      </c>
      <c r="C66" s="354" t="s">
        <v>283</v>
      </c>
      <c r="D66" s="354" t="s">
        <v>470</v>
      </c>
      <c r="E66" s="354" t="s">
        <v>392</v>
      </c>
      <c r="F66" s="354"/>
      <c r="G66" s="355" t="s">
        <v>42</v>
      </c>
      <c r="H66" s="374">
        <v>2.5000000000000001E-2</v>
      </c>
      <c r="I66" s="357">
        <v>1089.8599999999999</v>
      </c>
      <c r="J66" s="357">
        <v>27.24</v>
      </c>
    </row>
    <row r="67" spans="1:10" ht="55.5" customHeight="1" x14ac:dyDescent="0.15">
      <c r="A67" s="354" t="s">
        <v>393</v>
      </c>
      <c r="B67" s="356" t="s">
        <v>471</v>
      </c>
      <c r="C67" s="354" t="s">
        <v>283</v>
      </c>
      <c r="D67" s="354" t="s">
        <v>472</v>
      </c>
      <c r="E67" s="354" t="s">
        <v>395</v>
      </c>
      <c r="F67" s="354"/>
      <c r="G67" s="355" t="s">
        <v>473</v>
      </c>
      <c r="H67" s="374">
        <v>0.05</v>
      </c>
      <c r="I67" s="357">
        <v>189.62</v>
      </c>
      <c r="J67" s="357">
        <v>9.48</v>
      </c>
    </row>
    <row r="68" spans="1:10" ht="55.5" customHeight="1" x14ac:dyDescent="0.15">
      <c r="A68" s="354" t="s">
        <v>393</v>
      </c>
      <c r="B68" s="356" t="s">
        <v>474</v>
      </c>
      <c r="C68" s="354" t="s">
        <v>283</v>
      </c>
      <c r="D68" s="354" t="s">
        <v>475</v>
      </c>
      <c r="E68" s="354" t="s">
        <v>395</v>
      </c>
      <c r="F68" s="354"/>
      <c r="G68" s="355" t="s">
        <v>42</v>
      </c>
      <c r="H68" s="374">
        <v>0.02</v>
      </c>
      <c r="I68" s="357">
        <v>15.48</v>
      </c>
      <c r="J68" s="357">
        <v>0.3</v>
      </c>
    </row>
    <row r="69" spans="1:10" ht="55.5" customHeight="1" x14ac:dyDescent="0.15">
      <c r="A69" s="354" t="s">
        <v>393</v>
      </c>
      <c r="B69" s="356" t="s">
        <v>476</v>
      </c>
      <c r="C69" s="354" t="s">
        <v>283</v>
      </c>
      <c r="D69" s="354" t="s">
        <v>477</v>
      </c>
      <c r="E69" s="354" t="s">
        <v>395</v>
      </c>
      <c r="F69" s="354"/>
      <c r="G69" s="355" t="s">
        <v>42</v>
      </c>
      <c r="H69" s="374">
        <v>0.5</v>
      </c>
      <c r="I69" s="357">
        <v>0.5</v>
      </c>
      <c r="J69" s="357">
        <v>0.25</v>
      </c>
    </row>
    <row r="70" spans="1:10" ht="55.5" customHeight="1" x14ac:dyDescent="0.15">
      <c r="A70" s="354" t="s">
        <v>393</v>
      </c>
      <c r="B70" s="356" t="s">
        <v>478</v>
      </c>
      <c r="C70" s="354" t="s">
        <v>283</v>
      </c>
      <c r="D70" s="354" t="s">
        <v>479</v>
      </c>
      <c r="E70" s="354" t="s">
        <v>395</v>
      </c>
      <c r="F70" s="354"/>
      <c r="G70" s="355" t="s">
        <v>42</v>
      </c>
      <c r="H70" s="374">
        <v>0.04</v>
      </c>
      <c r="I70" s="357">
        <v>1.1100000000000001</v>
      </c>
      <c r="J70" s="357">
        <v>0.04</v>
      </c>
    </row>
    <row r="71" spans="1:10" ht="55.5" customHeight="1" x14ac:dyDescent="0.15">
      <c r="A71" s="354" t="s">
        <v>393</v>
      </c>
      <c r="B71" s="356" t="s">
        <v>480</v>
      </c>
      <c r="C71" s="354" t="s">
        <v>283</v>
      </c>
      <c r="D71" s="354" t="s">
        <v>481</v>
      </c>
      <c r="E71" s="354" t="s">
        <v>395</v>
      </c>
      <c r="F71" s="354"/>
      <c r="G71" s="355" t="s">
        <v>42</v>
      </c>
      <c r="H71" s="374">
        <v>0.02</v>
      </c>
      <c r="I71" s="357">
        <v>40.630000000000003</v>
      </c>
      <c r="J71" s="357">
        <v>0.81</v>
      </c>
    </row>
    <row r="72" spans="1:10" ht="55.5" customHeight="1" x14ac:dyDescent="0.15">
      <c r="A72" s="354" t="s">
        <v>393</v>
      </c>
      <c r="B72" s="356" t="s">
        <v>482</v>
      </c>
      <c r="C72" s="354" t="s">
        <v>283</v>
      </c>
      <c r="D72" s="354" t="s">
        <v>483</v>
      </c>
      <c r="E72" s="354" t="s">
        <v>395</v>
      </c>
      <c r="F72" s="354"/>
      <c r="G72" s="355" t="s">
        <v>6</v>
      </c>
      <c r="H72" s="374">
        <v>0.5</v>
      </c>
      <c r="I72" s="357">
        <v>9.6199999999999992</v>
      </c>
      <c r="J72" s="357">
        <v>4.8099999999999996</v>
      </c>
    </row>
    <row r="73" spans="1:10" ht="55.5" customHeight="1" x14ac:dyDescent="0.15">
      <c r="A73" s="354" t="s">
        <v>393</v>
      </c>
      <c r="B73" s="356" t="s">
        <v>484</v>
      </c>
      <c r="C73" s="354" t="s">
        <v>283</v>
      </c>
      <c r="D73" s="354" t="s">
        <v>485</v>
      </c>
      <c r="E73" s="354" t="s">
        <v>395</v>
      </c>
      <c r="F73" s="354"/>
      <c r="G73" s="355" t="s">
        <v>42</v>
      </c>
      <c r="H73" s="374">
        <v>0.02</v>
      </c>
      <c r="I73" s="357">
        <v>4.71</v>
      </c>
      <c r="J73" s="357">
        <v>0.09</v>
      </c>
    </row>
    <row r="74" spans="1:10" ht="55.5" customHeight="1" x14ac:dyDescent="0.15">
      <c r="A74" s="354" t="s">
        <v>393</v>
      </c>
      <c r="B74" s="356" t="s">
        <v>486</v>
      </c>
      <c r="C74" s="354" t="s">
        <v>283</v>
      </c>
      <c r="D74" s="354" t="s">
        <v>487</v>
      </c>
      <c r="E74" s="354" t="s">
        <v>395</v>
      </c>
      <c r="F74" s="354"/>
      <c r="G74" s="355" t="s">
        <v>42</v>
      </c>
      <c r="H74" s="374">
        <v>0.19</v>
      </c>
      <c r="I74" s="357">
        <v>11.34</v>
      </c>
      <c r="J74" s="357">
        <v>2.15</v>
      </c>
    </row>
    <row r="75" spans="1:10" ht="55.5" customHeight="1" x14ac:dyDescent="0.15">
      <c r="A75" s="354" t="s">
        <v>393</v>
      </c>
      <c r="B75" s="356" t="s">
        <v>488</v>
      </c>
      <c r="C75" s="354" t="s">
        <v>283</v>
      </c>
      <c r="D75" s="354" t="s">
        <v>322</v>
      </c>
      <c r="E75" s="354" t="s">
        <v>395</v>
      </c>
      <c r="F75" s="354"/>
      <c r="G75" s="355" t="s">
        <v>473</v>
      </c>
      <c r="H75" s="374">
        <v>0.38</v>
      </c>
      <c r="I75" s="357">
        <v>58.05</v>
      </c>
      <c r="J75" s="357">
        <v>22.05</v>
      </c>
    </row>
    <row r="76" spans="1:10" ht="55.5" customHeight="1" x14ac:dyDescent="0.15">
      <c r="A76" s="354" t="s">
        <v>393</v>
      </c>
      <c r="B76" s="356" t="s">
        <v>489</v>
      </c>
      <c r="C76" s="354" t="s">
        <v>283</v>
      </c>
      <c r="D76" s="354" t="s">
        <v>490</v>
      </c>
      <c r="E76" s="354" t="s">
        <v>395</v>
      </c>
      <c r="F76" s="354"/>
      <c r="G76" s="355" t="s">
        <v>473</v>
      </c>
      <c r="H76" s="374">
        <v>0.14000000000000001</v>
      </c>
      <c r="I76" s="357">
        <v>123.83</v>
      </c>
      <c r="J76" s="357">
        <v>17.329999999999998</v>
      </c>
    </row>
    <row r="77" spans="1:10" ht="55.5" customHeight="1" x14ac:dyDescent="0.15">
      <c r="A77" s="354" t="s">
        <v>393</v>
      </c>
      <c r="B77" s="356" t="s">
        <v>491</v>
      </c>
      <c r="C77" s="354" t="s">
        <v>283</v>
      </c>
      <c r="D77" s="354" t="s">
        <v>320</v>
      </c>
      <c r="E77" s="354" t="s">
        <v>395</v>
      </c>
      <c r="F77" s="354"/>
      <c r="G77" s="355" t="s">
        <v>473</v>
      </c>
      <c r="H77" s="374">
        <v>0.17</v>
      </c>
      <c r="I77" s="357">
        <v>116.09</v>
      </c>
      <c r="J77" s="357">
        <v>19.73</v>
      </c>
    </row>
    <row r="78" spans="1:10" ht="55.5" customHeight="1" x14ac:dyDescent="0.15">
      <c r="A78" s="354" t="s">
        <v>393</v>
      </c>
      <c r="B78" s="356" t="s">
        <v>492</v>
      </c>
      <c r="C78" s="354" t="s">
        <v>283</v>
      </c>
      <c r="D78" s="354" t="s">
        <v>493</v>
      </c>
      <c r="E78" s="354" t="s">
        <v>395</v>
      </c>
      <c r="F78" s="354"/>
      <c r="G78" s="355" t="s">
        <v>42</v>
      </c>
      <c r="H78" s="374">
        <v>0.82</v>
      </c>
      <c r="I78" s="357">
        <v>11.22</v>
      </c>
      <c r="J78" s="357">
        <v>9.1999999999999993</v>
      </c>
    </row>
    <row r="79" spans="1:10" ht="55.5" customHeight="1" x14ac:dyDescent="0.15">
      <c r="A79" s="354" t="s">
        <v>393</v>
      </c>
      <c r="B79" s="356" t="s">
        <v>494</v>
      </c>
      <c r="C79" s="354" t="s">
        <v>283</v>
      </c>
      <c r="D79" s="354" t="s">
        <v>495</v>
      </c>
      <c r="E79" s="354" t="s">
        <v>395</v>
      </c>
      <c r="F79" s="354"/>
      <c r="G79" s="355" t="s">
        <v>6</v>
      </c>
      <c r="H79" s="374">
        <v>4.2000000000000003E-2</v>
      </c>
      <c r="I79" s="357">
        <v>9.67</v>
      </c>
      <c r="J79" s="357">
        <v>0.4</v>
      </c>
    </row>
    <row r="80" spans="1:10" ht="55.5" customHeight="1" x14ac:dyDescent="0.15">
      <c r="A80" s="354"/>
      <c r="B80" s="356"/>
      <c r="C80" s="354"/>
      <c r="D80" s="354"/>
      <c r="E80" s="354" t="s">
        <v>385</v>
      </c>
      <c r="F80" s="354">
        <v>170.01</v>
      </c>
      <c r="G80" s="355" t="s">
        <v>386</v>
      </c>
      <c r="H80" s="374">
        <v>0</v>
      </c>
      <c r="I80" s="357" t="s">
        <v>387</v>
      </c>
      <c r="J80" s="357">
        <v>170.01</v>
      </c>
    </row>
    <row r="81" spans="1:10" ht="55.5" customHeight="1" x14ac:dyDescent="0.15">
      <c r="A81" s="354"/>
      <c r="B81" s="356"/>
      <c r="C81" s="354"/>
      <c r="D81" s="354"/>
      <c r="E81" s="354" t="s">
        <v>388</v>
      </c>
      <c r="F81" s="354">
        <v>119.3</v>
      </c>
      <c r="G81" s="355"/>
      <c r="H81" s="374" t="s">
        <v>389</v>
      </c>
      <c r="I81" s="357"/>
      <c r="J81" s="357">
        <v>516.98</v>
      </c>
    </row>
    <row r="82" spans="1:10" ht="55.5" customHeight="1" x14ac:dyDescent="0.15">
      <c r="A82" s="354"/>
      <c r="B82" s="356"/>
      <c r="C82" s="354"/>
      <c r="D82" s="354"/>
      <c r="E82" s="354"/>
      <c r="F82" s="354"/>
      <c r="G82" s="355"/>
      <c r="H82" s="374"/>
      <c r="I82" s="357"/>
      <c r="J82" s="357"/>
    </row>
    <row r="83" spans="1:10" ht="55.5" customHeight="1" x14ac:dyDescent="0.15">
      <c r="A83" s="354" t="s">
        <v>496</v>
      </c>
      <c r="B83" s="356" t="s">
        <v>364</v>
      </c>
      <c r="C83" s="354" t="s">
        <v>365</v>
      </c>
      <c r="D83" s="354" t="s">
        <v>366</v>
      </c>
      <c r="E83" s="354" t="s">
        <v>367</v>
      </c>
      <c r="F83" s="354"/>
      <c r="G83" s="355" t="s">
        <v>368</v>
      </c>
      <c r="H83" s="374" t="s">
        <v>369</v>
      </c>
      <c r="I83" s="357" t="s">
        <v>370</v>
      </c>
      <c r="J83" s="357" t="s">
        <v>371</v>
      </c>
    </row>
    <row r="84" spans="1:10" ht="55.5" customHeight="1" x14ac:dyDescent="0.15">
      <c r="A84" s="354" t="s">
        <v>372</v>
      </c>
      <c r="B84" s="356" t="s">
        <v>497</v>
      </c>
      <c r="C84" s="354" t="s">
        <v>277</v>
      </c>
      <c r="D84" s="354" t="s">
        <v>339</v>
      </c>
      <c r="E84" s="354" t="s">
        <v>498</v>
      </c>
      <c r="F84" s="354"/>
      <c r="G84" s="355" t="s">
        <v>338</v>
      </c>
      <c r="H84" s="374">
        <v>1</v>
      </c>
      <c r="I84" s="357">
        <v>261.13</v>
      </c>
      <c r="J84" s="357">
        <v>261.13</v>
      </c>
    </row>
    <row r="85" spans="1:10" ht="55.5" customHeight="1" x14ac:dyDescent="0.15">
      <c r="A85" s="354" t="s">
        <v>376</v>
      </c>
      <c r="B85" s="356" t="s">
        <v>499</v>
      </c>
      <c r="C85" s="354" t="s">
        <v>277</v>
      </c>
      <c r="D85" s="354" t="s">
        <v>500</v>
      </c>
      <c r="E85" s="354" t="s">
        <v>375</v>
      </c>
      <c r="F85" s="354"/>
      <c r="G85" s="355" t="s">
        <v>319</v>
      </c>
      <c r="H85" s="374">
        <v>1</v>
      </c>
      <c r="I85" s="357">
        <v>19.59</v>
      </c>
      <c r="J85" s="357">
        <v>19.59</v>
      </c>
    </row>
    <row r="86" spans="1:10" ht="55.5" customHeight="1" x14ac:dyDescent="0.15">
      <c r="A86" s="354" t="s">
        <v>376</v>
      </c>
      <c r="B86" s="356" t="s">
        <v>377</v>
      </c>
      <c r="C86" s="354" t="s">
        <v>277</v>
      </c>
      <c r="D86" s="354" t="s">
        <v>378</v>
      </c>
      <c r="E86" s="354" t="s">
        <v>375</v>
      </c>
      <c r="F86" s="354"/>
      <c r="G86" s="355" t="s">
        <v>319</v>
      </c>
      <c r="H86" s="374">
        <v>2</v>
      </c>
      <c r="I86" s="357">
        <v>15.39</v>
      </c>
      <c r="J86" s="357">
        <v>30.78</v>
      </c>
    </row>
    <row r="87" spans="1:10" ht="55.5" customHeight="1" x14ac:dyDescent="0.15">
      <c r="A87" s="354" t="s">
        <v>376</v>
      </c>
      <c r="B87" s="356" t="s">
        <v>501</v>
      </c>
      <c r="C87" s="354" t="s">
        <v>277</v>
      </c>
      <c r="D87" s="354" t="s">
        <v>502</v>
      </c>
      <c r="E87" s="354" t="s">
        <v>503</v>
      </c>
      <c r="F87" s="354"/>
      <c r="G87" s="355" t="s">
        <v>348</v>
      </c>
      <c r="H87" s="374">
        <v>0.01</v>
      </c>
      <c r="I87" s="357">
        <v>292.07</v>
      </c>
      <c r="J87" s="357">
        <v>2.92</v>
      </c>
    </row>
    <row r="88" spans="1:10" ht="55.5" customHeight="1" x14ac:dyDescent="0.15">
      <c r="A88" s="354" t="s">
        <v>393</v>
      </c>
      <c r="B88" s="356" t="s">
        <v>504</v>
      </c>
      <c r="C88" s="354" t="s">
        <v>277</v>
      </c>
      <c r="D88" s="354" t="s">
        <v>505</v>
      </c>
      <c r="E88" s="354" t="s">
        <v>395</v>
      </c>
      <c r="F88" s="354"/>
      <c r="G88" s="355" t="s">
        <v>350</v>
      </c>
      <c r="H88" s="374">
        <v>1</v>
      </c>
      <c r="I88" s="357">
        <v>4.5</v>
      </c>
      <c r="J88" s="357">
        <v>4.5</v>
      </c>
    </row>
    <row r="89" spans="1:10" ht="55.5" customHeight="1" x14ac:dyDescent="0.15">
      <c r="A89" s="354" t="s">
        <v>393</v>
      </c>
      <c r="B89" s="356" t="s">
        <v>506</v>
      </c>
      <c r="C89" s="354" t="s">
        <v>277</v>
      </c>
      <c r="D89" s="354" t="s">
        <v>507</v>
      </c>
      <c r="E89" s="354" t="s">
        <v>395</v>
      </c>
      <c r="F89" s="354"/>
      <c r="G89" s="355" t="s">
        <v>350</v>
      </c>
      <c r="H89" s="374">
        <v>4</v>
      </c>
      <c r="I89" s="357">
        <v>6.9</v>
      </c>
      <c r="J89" s="357">
        <v>27.6</v>
      </c>
    </row>
    <row r="90" spans="1:10" ht="55.5" customHeight="1" x14ac:dyDescent="0.15">
      <c r="A90" s="354" t="s">
        <v>393</v>
      </c>
      <c r="B90" s="356" t="s">
        <v>508</v>
      </c>
      <c r="C90" s="354" t="s">
        <v>277</v>
      </c>
      <c r="D90" s="354" t="s">
        <v>509</v>
      </c>
      <c r="E90" s="354" t="s">
        <v>395</v>
      </c>
      <c r="F90" s="354"/>
      <c r="G90" s="355" t="s">
        <v>338</v>
      </c>
      <c r="H90" s="374">
        <v>1</v>
      </c>
      <c r="I90" s="357">
        <v>174.14</v>
      </c>
      <c r="J90" s="357">
        <v>174.14</v>
      </c>
    </row>
    <row r="91" spans="1:10" ht="55.5" customHeight="1" x14ac:dyDescent="0.15">
      <c r="A91" s="354" t="s">
        <v>393</v>
      </c>
      <c r="B91" s="356" t="s">
        <v>510</v>
      </c>
      <c r="C91" s="354" t="s">
        <v>277</v>
      </c>
      <c r="D91" s="354" t="s">
        <v>511</v>
      </c>
      <c r="E91" s="354" t="s">
        <v>395</v>
      </c>
      <c r="F91" s="354"/>
      <c r="G91" s="355" t="s">
        <v>6</v>
      </c>
      <c r="H91" s="374">
        <v>0.11</v>
      </c>
      <c r="I91" s="357">
        <v>14.57</v>
      </c>
      <c r="J91" s="357">
        <v>1.6</v>
      </c>
    </row>
    <row r="92" spans="1:10" ht="55.5" customHeight="1" x14ac:dyDescent="0.15">
      <c r="A92" s="354"/>
      <c r="B92" s="356"/>
      <c r="C92" s="354"/>
      <c r="D92" s="354"/>
      <c r="E92" s="354" t="s">
        <v>385</v>
      </c>
      <c r="F92" s="354">
        <v>38.450000000000003</v>
      </c>
      <c r="G92" s="355" t="s">
        <v>386</v>
      </c>
      <c r="H92" s="374">
        <v>0</v>
      </c>
      <c r="I92" s="357" t="s">
        <v>387</v>
      </c>
      <c r="J92" s="357">
        <v>38.450000000000003</v>
      </c>
    </row>
    <row r="93" spans="1:10" ht="55.5" customHeight="1" x14ac:dyDescent="0.15">
      <c r="A93" s="354"/>
      <c r="B93" s="356"/>
      <c r="C93" s="354"/>
      <c r="D93" s="354"/>
      <c r="E93" s="354" t="s">
        <v>388</v>
      </c>
      <c r="F93" s="354">
        <v>78.33</v>
      </c>
      <c r="G93" s="355"/>
      <c r="H93" s="374" t="s">
        <v>389</v>
      </c>
      <c r="I93" s="357"/>
      <c r="J93" s="357">
        <v>339.46</v>
      </c>
    </row>
    <row r="94" spans="1:10" ht="55.5" customHeight="1" x14ac:dyDescent="0.15">
      <c r="A94" s="354"/>
      <c r="B94" s="356"/>
      <c r="C94" s="354"/>
      <c r="D94" s="354"/>
      <c r="E94" s="354"/>
      <c r="F94" s="354"/>
      <c r="G94" s="355"/>
      <c r="H94" s="374"/>
      <c r="I94" s="357"/>
      <c r="J94" s="357"/>
    </row>
    <row r="95" spans="1:10" ht="55.5" customHeight="1" x14ac:dyDescent="0.15">
      <c r="A95" s="354" t="s">
        <v>512</v>
      </c>
      <c r="B95" s="356" t="s">
        <v>364</v>
      </c>
      <c r="C95" s="354" t="s">
        <v>365</v>
      </c>
      <c r="D95" s="354" t="s">
        <v>366</v>
      </c>
      <c r="E95" s="354" t="s">
        <v>367</v>
      </c>
      <c r="F95" s="354"/>
      <c r="G95" s="355" t="s">
        <v>368</v>
      </c>
      <c r="H95" s="374" t="s">
        <v>369</v>
      </c>
      <c r="I95" s="357" t="s">
        <v>370</v>
      </c>
      <c r="J95" s="357" t="s">
        <v>371</v>
      </c>
    </row>
    <row r="96" spans="1:10" ht="55.5" customHeight="1" x14ac:dyDescent="0.15">
      <c r="A96" s="354" t="s">
        <v>372</v>
      </c>
      <c r="B96" s="356" t="s">
        <v>513</v>
      </c>
      <c r="C96" s="354" t="s">
        <v>374</v>
      </c>
      <c r="D96" s="354" t="s">
        <v>341</v>
      </c>
      <c r="E96" s="354" t="s">
        <v>375</v>
      </c>
      <c r="F96" s="354"/>
      <c r="G96" s="355" t="s">
        <v>338</v>
      </c>
      <c r="H96" s="374">
        <v>1</v>
      </c>
      <c r="I96" s="357">
        <v>178.69</v>
      </c>
      <c r="J96" s="357">
        <v>178.69</v>
      </c>
    </row>
    <row r="97" spans="1:10" ht="55.5" customHeight="1" x14ac:dyDescent="0.15">
      <c r="A97" s="354" t="s">
        <v>376</v>
      </c>
      <c r="B97" s="356" t="s">
        <v>499</v>
      </c>
      <c r="C97" s="354" t="s">
        <v>277</v>
      </c>
      <c r="D97" s="354" t="s">
        <v>500</v>
      </c>
      <c r="E97" s="354" t="s">
        <v>375</v>
      </c>
      <c r="F97" s="354"/>
      <c r="G97" s="355" t="s">
        <v>319</v>
      </c>
      <c r="H97" s="374">
        <v>1.2</v>
      </c>
      <c r="I97" s="357">
        <v>19.59</v>
      </c>
      <c r="J97" s="357">
        <v>23.5</v>
      </c>
    </row>
    <row r="98" spans="1:10" ht="55.5" customHeight="1" x14ac:dyDescent="0.15">
      <c r="A98" s="354" t="s">
        <v>376</v>
      </c>
      <c r="B98" s="356" t="s">
        <v>377</v>
      </c>
      <c r="C98" s="354" t="s">
        <v>277</v>
      </c>
      <c r="D98" s="354" t="s">
        <v>378</v>
      </c>
      <c r="E98" s="354" t="s">
        <v>375</v>
      </c>
      <c r="F98" s="354"/>
      <c r="G98" s="355" t="s">
        <v>319</v>
      </c>
      <c r="H98" s="374">
        <v>2</v>
      </c>
      <c r="I98" s="357">
        <v>15.39</v>
      </c>
      <c r="J98" s="357">
        <v>30.78</v>
      </c>
    </row>
    <row r="99" spans="1:10" ht="55.5" customHeight="1" x14ac:dyDescent="0.15">
      <c r="A99" s="354" t="s">
        <v>376</v>
      </c>
      <c r="B99" s="356" t="s">
        <v>514</v>
      </c>
      <c r="C99" s="354" t="s">
        <v>277</v>
      </c>
      <c r="D99" s="354" t="s">
        <v>515</v>
      </c>
      <c r="E99" s="354" t="s">
        <v>381</v>
      </c>
      <c r="F99" s="354"/>
      <c r="G99" s="355" t="s">
        <v>345</v>
      </c>
      <c r="H99" s="374">
        <v>0.1</v>
      </c>
      <c r="I99" s="357">
        <v>12.11</v>
      </c>
      <c r="J99" s="357">
        <v>1.21</v>
      </c>
    </row>
    <row r="100" spans="1:10" ht="55.5" customHeight="1" x14ac:dyDescent="0.15">
      <c r="A100" s="354" t="s">
        <v>393</v>
      </c>
      <c r="B100" s="356" t="s">
        <v>491</v>
      </c>
      <c r="C100" s="354" t="s">
        <v>283</v>
      </c>
      <c r="D100" s="354" t="s">
        <v>320</v>
      </c>
      <c r="E100" s="354" t="s">
        <v>395</v>
      </c>
      <c r="F100" s="354"/>
      <c r="G100" s="355" t="s">
        <v>473</v>
      </c>
      <c r="H100" s="374">
        <v>0.1</v>
      </c>
      <c r="I100" s="357">
        <v>116.09</v>
      </c>
      <c r="J100" s="357">
        <v>11.6</v>
      </c>
    </row>
    <row r="101" spans="1:10" ht="55.5" customHeight="1" x14ac:dyDescent="0.15">
      <c r="A101" s="354" t="s">
        <v>393</v>
      </c>
      <c r="B101" s="356" t="s">
        <v>516</v>
      </c>
      <c r="C101" s="354" t="s">
        <v>277</v>
      </c>
      <c r="D101" s="354" t="s">
        <v>517</v>
      </c>
      <c r="E101" s="354" t="s">
        <v>395</v>
      </c>
      <c r="F101" s="354"/>
      <c r="G101" s="355" t="s">
        <v>6</v>
      </c>
      <c r="H101" s="374">
        <v>9.6</v>
      </c>
      <c r="I101" s="357">
        <v>9.33</v>
      </c>
      <c r="J101" s="357">
        <v>89.56</v>
      </c>
    </row>
    <row r="102" spans="1:10" ht="55.5" customHeight="1" x14ac:dyDescent="0.15">
      <c r="A102" s="354" t="s">
        <v>393</v>
      </c>
      <c r="B102" s="356" t="s">
        <v>518</v>
      </c>
      <c r="C102" s="354" t="s">
        <v>277</v>
      </c>
      <c r="D102" s="354" t="s">
        <v>519</v>
      </c>
      <c r="E102" s="354" t="s">
        <v>395</v>
      </c>
      <c r="F102" s="354"/>
      <c r="G102" s="355" t="s">
        <v>350</v>
      </c>
      <c r="H102" s="374">
        <v>2</v>
      </c>
      <c r="I102" s="357">
        <v>2.11</v>
      </c>
      <c r="J102" s="357">
        <v>4.22</v>
      </c>
    </row>
    <row r="103" spans="1:10" ht="55.5" customHeight="1" x14ac:dyDescent="0.15">
      <c r="A103" s="354" t="s">
        <v>393</v>
      </c>
      <c r="B103" s="356" t="s">
        <v>520</v>
      </c>
      <c r="C103" s="354" t="s">
        <v>277</v>
      </c>
      <c r="D103" s="354" t="s">
        <v>521</v>
      </c>
      <c r="E103" s="354" t="s">
        <v>395</v>
      </c>
      <c r="F103" s="354"/>
      <c r="G103" s="355" t="s">
        <v>338</v>
      </c>
      <c r="H103" s="374">
        <v>1</v>
      </c>
      <c r="I103" s="357">
        <v>16.190000000000001</v>
      </c>
      <c r="J103" s="357">
        <v>16.190000000000001</v>
      </c>
    </row>
    <row r="104" spans="1:10" ht="55.5" customHeight="1" x14ac:dyDescent="0.15">
      <c r="A104" s="354" t="s">
        <v>393</v>
      </c>
      <c r="B104" s="356" t="s">
        <v>522</v>
      </c>
      <c r="C104" s="354" t="s">
        <v>277</v>
      </c>
      <c r="D104" s="354" t="s">
        <v>523</v>
      </c>
      <c r="E104" s="354" t="s">
        <v>395</v>
      </c>
      <c r="F104" s="354"/>
      <c r="G104" s="355" t="s">
        <v>6</v>
      </c>
      <c r="H104" s="374">
        <v>0.1</v>
      </c>
      <c r="I104" s="357">
        <v>16.309999999999999</v>
      </c>
      <c r="J104" s="357">
        <v>1.63</v>
      </c>
    </row>
    <row r="105" spans="1:10" ht="55.5" customHeight="1" x14ac:dyDescent="0.15">
      <c r="A105" s="354"/>
      <c r="B105" s="356"/>
      <c r="C105" s="354"/>
      <c r="D105" s="354"/>
      <c r="E105" s="354" t="s">
        <v>385</v>
      </c>
      <c r="F105" s="354">
        <v>41.1</v>
      </c>
      <c r="G105" s="355" t="s">
        <v>386</v>
      </c>
      <c r="H105" s="374">
        <v>0</v>
      </c>
      <c r="I105" s="357" t="s">
        <v>387</v>
      </c>
      <c r="J105" s="357">
        <v>41.1</v>
      </c>
    </row>
    <row r="106" spans="1:10" ht="55.5" customHeight="1" x14ac:dyDescent="0.15">
      <c r="A106" s="354"/>
      <c r="B106" s="356"/>
      <c r="C106" s="354"/>
      <c r="D106" s="354"/>
      <c r="E106" s="354" t="s">
        <v>388</v>
      </c>
      <c r="F106" s="354">
        <v>53.6</v>
      </c>
      <c r="G106" s="355"/>
      <c r="H106" s="374" t="s">
        <v>389</v>
      </c>
      <c r="I106" s="357"/>
      <c r="J106" s="357">
        <v>232.29</v>
      </c>
    </row>
    <row r="107" spans="1:10" ht="55.5" customHeight="1" x14ac:dyDescent="0.15">
      <c r="A107" s="354"/>
      <c r="B107" s="356"/>
      <c r="C107" s="354"/>
      <c r="D107" s="354"/>
      <c r="E107" s="354"/>
      <c r="F107" s="354"/>
      <c r="G107" s="355"/>
      <c r="H107" s="374"/>
      <c r="I107" s="357"/>
      <c r="J107" s="357"/>
    </row>
    <row r="108" spans="1:10" ht="55.5" customHeight="1" x14ac:dyDescent="0.15">
      <c r="A108" s="354" t="s">
        <v>524</v>
      </c>
      <c r="B108" s="356" t="s">
        <v>364</v>
      </c>
      <c r="C108" s="354" t="s">
        <v>365</v>
      </c>
      <c r="D108" s="354" t="s">
        <v>366</v>
      </c>
      <c r="E108" s="354" t="s">
        <v>367</v>
      </c>
      <c r="F108" s="354"/>
      <c r="G108" s="355" t="s">
        <v>368</v>
      </c>
      <c r="H108" s="374" t="s">
        <v>369</v>
      </c>
      <c r="I108" s="357" t="s">
        <v>370</v>
      </c>
      <c r="J108" s="357" t="s">
        <v>371</v>
      </c>
    </row>
    <row r="109" spans="1:10" ht="55.5" customHeight="1" x14ac:dyDescent="0.15">
      <c r="A109" s="354" t="s">
        <v>372</v>
      </c>
      <c r="B109" s="356" t="s">
        <v>525</v>
      </c>
      <c r="C109" s="354" t="s">
        <v>283</v>
      </c>
      <c r="D109" s="354" t="s">
        <v>69</v>
      </c>
      <c r="E109" s="354" t="s">
        <v>392</v>
      </c>
      <c r="F109" s="354"/>
      <c r="G109" s="355" t="s">
        <v>42</v>
      </c>
      <c r="H109" s="374">
        <v>1</v>
      </c>
      <c r="I109" s="357">
        <v>2028.85</v>
      </c>
      <c r="J109" s="357">
        <v>2028.85</v>
      </c>
    </row>
    <row r="110" spans="1:10" ht="55.5" customHeight="1" x14ac:dyDescent="0.15">
      <c r="A110" s="354" t="s">
        <v>393</v>
      </c>
      <c r="B110" s="356" t="s">
        <v>526</v>
      </c>
      <c r="C110" s="354" t="s">
        <v>283</v>
      </c>
      <c r="D110" s="354" t="s">
        <v>69</v>
      </c>
      <c r="E110" s="354" t="s">
        <v>395</v>
      </c>
      <c r="F110" s="354"/>
      <c r="G110" s="355" t="s">
        <v>42</v>
      </c>
      <c r="H110" s="374">
        <v>1</v>
      </c>
      <c r="I110" s="357">
        <v>2028.85</v>
      </c>
      <c r="J110" s="357">
        <v>2028.85</v>
      </c>
    </row>
    <row r="111" spans="1:10" ht="55.5" customHeight="1" x14ac:dyDescent="0.15">
      <c r="A111" s="354"/>
      <c r="B111" s="356"/>
      <c r="C111" s="354"/>
      <c r="D111" s="354"/>
      <c r="E111" s="354" t="s">
        <v>385</v>
      </c>
      <c r="F111" s="354">
        <v>0</v>
      </c>
      <c r="G111" s="355" t="s">
        <v>386</v>
      </c>
      <c r="H111" s="374">
        <v>0</v>
      </c>
      <c r="I111" s="357" t="s">
        <v>387</v>
      </c>
      <c r="J111" s="357">
        <v>0</v>
      </c>
    </row>
    <row r="112" spans="1:10" ht="55.5" customHeight="1" x14ac:dyDescent="0.15">
      <c r="A112" s="354"/>
      <c r="B112" s="356"/>
      <c r="C112" s="354"/>
      <c r="D112" s="354"/>
      <c r="E112" s="354" t="s">
        <v>388</v>
      </c>
      <c r="F112" s="354">
        <v>608.65</v>
      </c>
      <c r="G112" s="355"/>
      <c r="H112" s="374" t="s">
        <v>389</v>
      </c>
      <c r="I112" s="357"/>
      <c r="J112" s="357">
        <v>2637.5</v>
      </c>
    </row>
    <row r="113" spans="1:10" ht="55.5" customHeight="1" x14ac:dyDescent="0.15">
      <c r="A113" s="354"/>
      <c r="B113" s="356"/>
      <c r="C113" s="354"/>
      <c r="D113" s="354"/>
      <c r="E113" s="354"/>
      <c r="F113" s="354"/>
      <c r="G113" s="355"/>
      <c r="H113" s="374"/>
      <c r="I113" s="357"/>
      <c r="J113" s="357"/>
    </row>
    <row r="114" spans="1:10" ht="55.5" customHeight="1" x14ac:dyDescent="0.15">
      <c r="A114" s="354" t="s">
        <v>527</v>
      </c>
      <c r="B114" s="356" t="s">
        <v>364</v>
      </c>
      <c r="C114" s="354" t="s">
        <v>365</v>
      </c>
      <c r="D114" s="354" t="s">
        <v>366</v>
      </c>
      <c r="E114" s="354" t="s">
        <v>367</v>
      </c>
      <c r="F114" s="354"/>
      <c r="G114" s="355" t="s">
        <v>368</v>
      </c>
      <c r="H114" s="374" t="s">
        <v>369</v>
      </c>
      <c r="I114" s="357" t="s">
        <v>370</v>
      </c>
      <c r="J114" s="357" t="s">
        <v>371</v>
      </c>
    </row>
    <row r="115" spans="1:10" ht="55.5" customHeight="1" x14ac:dyDescent="0.15">
      <c r="A115" s="354" t="s">
        <v>372</v>
      </c>
      <c r="B115" s="356" t="s">
        <v>528</v>
      </c>
      <c r="C115" s="354" t="s">
        <v>277</v>
      </c>
      <c r="D115" s="354" t="s">
        <v>343</v>
      </c>
      <c r="E115" s="354" t="s">
        <v>529</v>
      </c>
      <c r="F115" s="354"/>
      <c r="G115" s="355" t="s">
        <v>338</v>
      </c>
      <c r="H115" s="374">
        <v>1</v>
      </c>
      <c r="I115" s="357">
        <v>16.38</v>
      </c>
      <c r="J115" s="357">
        <v>16.38</v>
      </c>
    </row>
    <row r="116" spans="1:10" ht="55.5" customHeight="1" x14ac:dyDescent="0.15">
      <c r="A116" s="354" t="s">
        <v>376</v>
      </c>
      <c r="B116" s="356" t="s">
        <v>530</v>
      </c>
      <c r="C116" s="354" t="s">
        <v>277</v>
      </c>
      <c r="D116" s="354" t="s">
        <v>531</v>
      </c>
      <c r="E116" s="354" t="s">
        <v>375</v>
      </c>
      <c r="F116" s="354"/>
      <c r="G116" s="355" t="s">
        <v>319</v>
      </c>
      <c r="H116" s="374">
        <v>0.6</v>
      </c>
      <c r="I116" s="357">
        <v>7.55</v>
      </c>
      <c r="J116" s="357">
        <v>4.53</v>
      </c>
    </row>
    <row r="117" spans="1:10" ht="55.5" customHeight="1" x14ac:dyDescent="0.15">
      <c r="A117" s="354" t="s">
        <v>376</v>
      </c>
      <c r="B117" s="356" t="s">
        <v>499</v>
      </c>
      <c r="C117" s="354" t="s">
        <v>277</v>
      </c>
      <c r="D117" s="354" t="s">
        <v>500</v>
      </c>
      <c r="E117" s="354" t="s">
        <v>375</v>
      </c>
      <c r="F117" s="354"/>
      <c r="G117" s="355" t="s">
        <v>319</v>
      </c>
      <c r="H117" s="374">
        <v>0.13</v>
      </c>
      <c r="I117" s="357">
        <v>19.59</v>
      </c>
      <c r="J117" s="357">
        <v>2.54</v>
      </c>
    </row>
    <row r="118" spans="1:10" ht="55.5" customHeight="1" x14ac:dyDescent="0.15">
      <c r="A118" s="354" t="s">
        <v>376</v>
      </c>
      <c r="B118" s="356" t="s">
        <v>532</v>
      </c>
      <c r="C118" s="354" t="s">
        <v>277</v>
      </c>
      <c r="D118" s="354" t="s">
        <v>533</v>
      </c>
      <c r="E118" s="354" t="s">
        <v>375</v>
      </c>
      <c r="F118" s="354"/>
      <c r="G118" s="355" t="s">
        <v>319</v>
      </c>
      <c r="H118" s="374">
        <v>0.1</v>
      </c>
      <c r="I118" s="357">
        <v>9.2899999999999991</v>
      </c>
      <c r="J118" s="357">
        <v>0.92</v>
      </c>
    </row>
    <row r="119" spans="1:10" ht="55.5" customHeight="1" x14ac:dyDescent="0.15">
      <c r="A119" s="354" t="s">
        <v>376</v>
      </c>
      <c r="B119" s="356" t="s">
        <v>377</v>
      </c>
      <c r="C119" s="354" t="s">
        <v>277</v>
      </c>
      <c r="D119" s="354" t="s">
        <v>378</v>
      </c>
      <c r="E119" s="354" t="s">
        <v>375</v>
      </c>
      <c r="F119" s="354"/>
      <c r="G119" s="355" t="s">
        <v>319</v>
      </c>
      <c r="H119" s="374">
        <v>0.13</v>
      </c>
      <c r="I119" s="357">
        <v>15.39</v>
      </c>
      <c r="J119" s="357">
        <v>2</v>
      </c>
    </row>
    <row r="120" spans="1:10" ht="55.5" customHeight="1" x14ac:dyDescent="0.15">
      <c r="A120" s="354" t="s">
        <v>393</v>
      </c>
      <c r="B120" s="356" t="s">
        <v>534</v>
      </c>
      <c r="C120" s="354" t="s">
        <v>277</v>
      </c>
      <c r="D120" s="354" t="s">
        <v>535</v>
      </c>
      <c r="E120" s="354" t="s">
        <v>395</v>
      </c>
      <c r="F120" s="354"/>
      <c r="G120" s="355" t="s">
        <v>6</v>
      </c>
      <c r="H120" s="374">
        <v>0.02</v>
      </c>
      <c r="I120" s="357">
        <v>17.66</v>
      </c>
      <c r="J120" s="357">
        <v>0.35</v>
      </c>
    </row>
    <row r="121" spans="1:10" ht="55.5" customHeight="1" x14ac:dyDescent="0.15">
      <c r="A121" s="354" t="s">
        <v>393</v>
      </c>
      <c r="B121" s="356" t="s">
        <v>536</v>
      </c>
      <c r="C121" s="354" t="s">
        <v>277</v>
      </c>
      <c r="D121" s="354" t="s">
        <v>537</v>
      </c>
      <c r="E121" s="354" t="s">
        <v>395</v>
      </c>
      <c r="F121" s="354"/>
      <c r="G121" s="355" t="s">
        <v>350</v>
      </c>
      <c r="H121" s="374">
        <v>0.04</v>
      </c>
      <c r="I121" s="357">
        <v>16.21</v>
      </c>
      <c r="J121" s="357">
        <v>0.64</v>
      </c>
    </row>
    <row r="122" spans="1:10" ht="55.5" customHeight="1" x14ac:dyDescent="0.15">
      <c r="A122" s="354" t="s">
        <v>393</v>
      </c>
      <c r="B122" s="356" t="s">
        <v>522</v>
      </c>
      <c r="C122" s="354" t="s">
        <v>277</v>
      </c>
      <c r="D122" s="354" t="s">
        <v>523</v>
      </c>
      <c r="E122" s="354" t="s">
        <v>395</v>
      </c>
      <c r="F122" s="354"/>
      <c r="G122" s="355" t="s">
        <v>6</v>
      </c>
      <c r="H122" s="374">
        <v>1.2E-2</v>
      </c>
      <c r="I122" s="357">
        <v>16.309999999999999</v>
      </c>
      <c r="J122" s="357">
        <v>0.19</v>
      </c>
    </row>
    <row r="123" spans="1:10" ht="55.5" customHeight="1" x14ac:dyDescent="0.15">
      <c r="A123" s="354" t="s">
        <v>393</v>
      </c>
      <c r="B123" s="356" t="s">
        <v>538</v>
      </c>
      <c r="C123" s="354" t="s">
        <v>277</v>
      </c>
      <c r="D123" s="354" t="s">
        <v>539</v>
      </c>
      <c r="E123" s="354" t="s">
        <v>395</v>
      </c>
      <c r="F123" s="354"/>
      <c r="G123" s="355" t="s">
        <v>350</v>
      </c>
      <c r="H123" s="374">
        <v>0.2853</v>
      </c>
      <c r="I123" s="357">
        <v>17.100000000000001</v>
      </c>
      <c r="J123" s="357">
        <v>4.87</v>
      </c>
    </row>
    <row r="124" spans="1:10" ht="55.5" customHeight="1" x14ac:dyDescent="0.15">
      <c r="A124" s="354" t="s">
        <v>393</v>
      </c>
      <c r="B124" s="356" t="s">
        <v>540</v>
      </c>
      <c r="C124" s="354" t="s">
        <v>277</v>
      </c>
      <c r="D124" s="354" t="s">
        <v>541</v>
      </c>
      <c r="E124" s="354" t="s">
        <v>542</v>
      </c>
      <c r="F124" s="354"/>
      <c r="G124" s="355" t="s">
        <v>319</v>
      </c>
      <c r="H124" s="374">
        <v>0.1</v>
      </c>
      <c r="I124" s="357">
        <v>1.74</v>
      </c>
      <c r="J124" s="357">
        <v>0.17</v>
      </c>
    </row>
    <row r="125" spans="1:10" ht="55.5" customHeight="1" x14ac:dyDescent="0.15">
      <c r="A125" s="354" t="s">
        <v>393</v>
      </c>
      <c r="B125" s="356" t="s">
        <v>543</v>
      </c>
      <c r="C125" s="354" t="s">
        <v>277</v>
      </c>
      <c r="D125" s="354" t="s">
        <v>544</v>
      </c>
      <c r="E125" s="354" t="s">
        <v>395</v>
      </c>
      <c r="F125" s="354"/>
      <c r="G125" s="355" t="s">
        <v>319</v>
      </c>
      <c r="H125" s="374">
        <v>0.1</v>
      </c>
      <c r="I125" s="357">
        <v>1.74</v>
      </c>
      <c r="J125" s="357">
        <v>0.17</v>
      </c>
    </row>
    <row r="126" spans="1:10" ht="55.5" customHeight="1" x14ac:dyDescent="0.15">
      <c r="A126" s="354"/>
      <c r="B126" s="356"/>
      <c r="C126" s="354"/>
      <c r="D126" s="354"/>
      <c r="E126" s="354" t="s">
        <v>385</v>
      </c>
      <c r="F126" s="354">
        <v>8.27</v>
      </c>
      <c r="G126" s="355" t="s">
        <v>386</v>
      </c>
      <c r="H126" s="374">
        <v>0</v>
      </c>
      <c r="I126" s="357" t="s">
        <v>387</v>
      </c>
      <c r="J126" s="357">
        <v>8.27</v>
      </c>
    </row>
    <row r="127" spans="1:10" ht="55.5" customHeight="1" x14ac:dyDescent="0.15">
      <c r="A127" s="354"/>
      <c r="B127" s="356"/>
      <c r="C127" s="354"/>
      <c r="D127" s="354"/>
      <c r="E127" s="354" t="s">
        <v>388</v>
      </c>
      <c r="F127" s="354">
        <v>4.91</v>
      </c>
      <c r="G127" s="355"/>
      <c r="H127" s="374" t="s">
        <v>389</v>
      </c>
      <c r="I127" s="357"/>
      <c r="J127" s="357">
        <v>21.29</v>
      </c>
    </row>
    <row r="128" spans="1:10" ht="55.5" customHeight="1" x14ac:dyDescent="0.15">
      <c r="A128" s="354"/>
      <c r="B128" s="356"/>
      <c r="C128" s="354"/>
      <c r="D128" s="354"/>
      <c r="E128" s="354"/>
      <c r="F128" s="354"/>
      <c r="G128" s="355"/>
      <c r="H128" s="374"/>
      <c r="I128" s="357"/>
      <c r="J128" s="357"/>
    </row>
    <row r="129" spans="1:10" ht="55.5" customHeight="1" x14ac:dyDescent="0.15">
      <c r="A129" s="354" t="s">
        <v>545</v>
      </c>
      <c r="B129" s="356" t="s">
        <v>364</v>
      </c>
      <c r="C129" s="354" t="s">
        <v>365</v>
      </c>
      <c r="D129" s="354" t="s">
        <v>366</v>
      </c>
      <c r="E129" s="354" t="s">
        <v>367</v>
      </c>
      <c r="F129" s="354"/>
      <c r="G129" s="355" t="s">
        <v>368</v>
      </c>
      <c r="H129" s="374" t="s">
        <v>369</v>
      </c>
      <c r="I129" s="357" t="s">
        <v>370</v>
      </c>
      <c r="J129" s="357" t="s">
        <v>371</v>
      </c>
    </row>
    <row r="130" spans="1:10" ht="55.5" customHeight="1" x14ac:dyDescent="0.15">
      <c r="A130" s="354" t="s">
        <v>372</v>
      </c>
      <c r="B130" s="356" t="s">
        <v>546</v>
      </c>
      <c r="C130" s="354" t="s">
        <v>277</v>
      </c>
      <c r="D130" s="354" t="s">
        <v>344</v>
      </c>
      <c r="E130" s="354" t="s">
        <v>381</v>
      </c>
      <c r="F130" s="354"/>
      <c r="G130" s="355" t="s">
        <v>345</v>
      </c>
      <c r="H130" s="374">
        <v>1</v>
      </c>
      <c r="I130" s="357">
        <v>49.98</v>
      </c>
      <c r="J130" s="357">
        <v>49.98</v>
      </c>
    </row>
    <row r="131" spans="1:10" ht="55.5" customHeight="1" x14ac:dyDescent="0.15">
      <c r="A131" s="354" t="s">
        <v>376</v>
      </c>
      <c r="B131" s="356" t="s">
        <v>547</v>
      </c>
      <c r="C131" s="354" t="s">
        <v>277</v>
      </c>
      <c r="D131" s="354" t="s">
        <v>548</v>
      </c>
      <c r="E131" s="354" t="s">
        <v>381</v>
      </c>
      <c r="F131" s="354"/>
      <c r="G131" s="355" t="s">
        <v>319</v>
      </c>
      <c r="H131" s="374">
        <v>1</v>
      </c>
      <c r="I131" s="357">
        <v>2.16</v>
      </c>
      <c r="J131" s="357">
        <v>2.16</v>
      </c>
    </row>
    <row r="132" spans="1:10" ht="55.5" customHeight="1" x14ac:dyDescent="0.15">
      <c r="A132" s="354" t="s">
        <v>376</v>
      </c>
      <c r="B132" s="356" t="s">
        <v>549</v>
      </c>
      <c r="C132" s="354" t="s">
        <v>277</v>
      </c>
      <c r="D132" s="354" t="s">
        <v>550</v>
      </c>
      <c r="E132" s="354" t="s">
        <v>381</v>
      </c>
      <c r="F132" s="354"/>
      <c r="G132" s="355" t="s">
        <v>319</v>
      </c>
      <c r="H132" s="374">
        <v>1</v>
      </c>
      <c r="I132" s="357">
        <v>0.38</v>
      </c>
      <c r="J132" s="357">
        <v>0.38</v>
      </c>
    </row>
    <row r="133" spans="1:10" ht="55.5" customHeight="1" x14ac:dyDescent="0.15">
      <c r="A133" s="354" t="s">
        <v>376</v>
      </c>
      <c r="B133" s="356" t="s">
        <v>551</v>
      </c>
      <c r="C133" s="354" t="s">
        <v>277</v>
      </c>
      <c r="D133" s="354" t="s">
        <v>552</v>
      </c>
      <c r="E133" s="354" t="s">
        <v>381</v>
      </c>
      <c r="F133" s="354"/>
      <c r="G133" s="355" t="s">
        <v>319</v>
      </c>
      <c r="H133" s="374">
        <v>1</v>
      </c>
      <c r="I133" s="357">
        <v>1.93</v>
      </c>
      <c r="J133" s="357">
        <v>1.93</v>
      </c>
    </row>
    <row r="134" spans="1:10" ht="55.5" customHeight="1" x14ac:dyDescent="0.15">
      <c r="A134" s="354" t="s">
        <v>376</v>
      </c>
      <c r="B134" s="356" t="s">
        <v>553</v>
      </c>
      <c r="C134" s="354" t="s">
        <v>277</v>
      </c>
      <c r="D134" s="354" t="s">
        <v>554</v>
      </c>
      <c r="E134" s="354" t="s">
        <v>381</v>
      </c>
      <c r="F134" s="354"/>
      <c r="G134" s="355" t="s">
        <v>319</v>
      </c>
      <c r="H134" s="374">
        <v>1</v>
      </c>
      <c r="I134" s="357">
        <v>45.51</v>
      </c>
      <c r="J134" s="357">
        <v>45.51</v>
      </c>
    </row>
    <row r="135" spans="1:10" ht="55.5" customHeight="1" x14ac:dyDescent="0.15">
      <c r="A135" s="354"/>
      <c r="B135" s="356"/>
      <c r="C135" s="354"/>
      <c r="D135" s="354"/>
      <c r="E135" s="354" t="s">
        <v>385</v>
      </c>
      <c r="F135" s="354">
        <v>0</v>
      </c>
      <c r="G135" s="355" t="s">
        <v>386</v>
      </c>
      <c r="H135" s="374">
        <v>0</v>
      </c>
      <c r="I135" s="357" t="s">
        <v>387</v>
      </c>
      <c r="J135" s="357">
        <v>0</v>
      </c>
    </row>
    <row r="136" spans="1:10" ht="55.5" customHeight="1" x14ac:dyDescent="0.15">
      <c r="A136" s="354"/>
      <c r="B136" s="356"/>
      <c r="C136" s="354"/>
      <c r="D136" s="354"/>
      <c r="E136" s="354" t="s">
        <v>388</v>
      </c>
      <c r="F136" s="354">
        <v>14.99</v>
      </c>
      <c r="G136" s="355"/>
      <c r="H136" s="374" t="s">
        <v>389</v>
      </c>
      <c r="I136" s="357"/>
      <c r="J136" s="357">
        <v>64.97</v>
      </c>
    </row>
    <row r="137" spans="1:10" ht="55.5" customHeight="1" x14ac:dyDescent="0.15">
      <c r="A137" s="354"/>
      <c r="B137" s="356"/>
      <c r="C137" s="354"/>
      <c r="D137" s="354"/>
      <c r="E137" s="354"/>
      <c r="F137" s="354"/>
      <c r="G137" s="355"/>
      <c r="H137" s="374"/>
      <c r="I137" s="357"/>
      <c r="J137" s="357"/>
    </row>
    <row r="138" spans="1:10" ht="55.5" customHeight="1" x14ac:dyDescent="0.15">
      <c r="A138" s="354" t="s">
        <v>555</v>
      </c>
      <c r="B138" s="356" t="s">
        <v>364</v>
      </c>
      <c r="C138" s="354" t="s">
        <v>365</v>
      </c>
      <c r="D138" s="354" t="s">
        <v>366</v>
      </c>
      <c r="E138" s="354" t="s">
        <v>367</v>
      </c>
      <c r="F138" s="354"/>
      <c r="G138" s="355" t="s">
        <v>368</v>
      </c>
      <c r="H138" s="374" t="s">
        <v>369</v>
      </c>
      <c r="I138" s="357" t="s">
        <v>370</v>
      </c>
      <c r="J138" s="357" t="s">
        <v>371</v>
      </c>
    </row>
    <row r="139" spans="1:10" ht="55.5" customHeight="1" x14ac:dyDescent="0.15">
      <c r="A139" s="354" t="s">
        <v>372</v>
      </c>
      <c r="B139" s="356" t="s">
        <v>556</v>
      </c>
      <c r="C139" s="354" t="s">
        <v>557</v>
      </c>
      <c r="D139" s="354" t="s">
        <v>346</v>
      </c>
      <c r="E139" s="354" t="s">
        <v>558</v>
      </c>
      <c r="F139" s="354"/>
      <c r="G139" s="355" t="s">
        <v>338</v>
      </c>
      <c r="H139" s="374">
        <v>1</v>
      </c>
      <c r="I139" s="357">
        <v>61.88</v>
      </c>
      <c r="J139" s="357">
        <v>61.88</v>
      </c>
    </row>
    <row r="140" spans="1:10" ht="55.5" customHeight="1" x14ac:dyDescent="0.15">
      <c r="A140" s="354" t="s">
        <v>393</v>
      </c>
      <c r="B140" s="356" t="s">
        <v>559</v>
      </c>
      <c r="C140" s="354" t="s">
        <v>557</v>
      </c>
      <c r="D140" s="354" t="s">
        <v>560</v>
      </c>
      <c r="E140" s="354" t="s">
        <v>395</v>
      </c>
      <c r="F140" s="354"/>
      <c r="G140" s="355" t="s">
        <v>350</v>
      </c>
      <c r="H140" s="374">
        <v>0.35</v>
      </c>
      <c r="I140" s="357">
        <v>23.62</v>
      </c>
      <c r="J140" s="357">
        <v>8.26</v>
      </c>
    </row>
    <row r="141" spans="1:10" ht="55.5" customHeight="1" x14ac:dyDescent="0.15">
      <c r="A141" s="354" t="s">
        <v>393</v>
      </c>
      <c r="B141" s="356" t="s">
        <v>561</v>
      </c>
      <c r="C141" s="354" t="s">
        <v>557</v>
      </c>
      <c r="D141" s="354" t="s">
        <v>562</v>
      </c>
      <c r="E141" s="354" t="s">
        <v>395</v>
      </c>
      <c r="F141" s="354"/>
      <c r="G141" s="355" t="s">
        <v>350</v>
      </c>
      <c r="H141" s="374">
        <v>0.1</v>
      </c>
      <c r="I141" s="357">
        <v>43.34</v>
      </c>
      <c r="J141" s="357">
        <v>4.33</v>
      </c>
    </row>
    <row r="142" spans="1:10" ht="55.5" customHeight="1" x14ac:dyDescent="0.15">
      <c r="A142" s="354" t="s">
        <v>393</v>
      </c>
      <c r="B142" s="356" t="s">
        <v>563</v>
      </c>
      <c r="C142" s="354" t="s">
        <v>557</v>
      </c>
      <c r="D142" s="354" t="s">
        <v>564</v>
      </c>
      <c r="E142" s="354" t="s">
        <v>395</v>
      </c>
      <c r="F142" s="354"/>
      <c r="G142" s="355" t="s">
        <v>565</v>
      </c>
      <c r="H142" s="374">
        <v>0.12</v>
      </c>
      <c r="I142" s="357">
        <v>12.72</v>
      </c>
      <c r="J142" s="357">
        <v>1.52</v>
      </c>
    </row>
    <row r="143" spans="1:10" ht="55.5" customHeight="1" x14ac:dyDescent="0.15">
      <c r="A143" s="354" t="s">
        <v>393</v>
      </c>
      <c r="B143" s="356" t="s">
        <v>566</v>
      </c>
      <c r="C143" s="354" t="s">
        <v>557</v>
      </c>
      <c r="D143" s="354" t="s">
        <v>567</v>
      </c>
      <c r="E143" s="354" t="s">
        <v>568</v>
      </c>
      <c r="F143" s="354"/>
      <c r="G143" s="355" t="s">
        <v>319</v>
      </c>
      <c r="H143" s="374">
        <v>0.8</v>
      </c>
      <c r="I143" s="357">
        <v>21.99</v>
      </c>
      <c r="J143" s="357">
        <v>17.59</v>
      </c>
    </row>
    <row r="144" spans="1:10" ht="55.5" customHeight="1" x14ac:dyDescent="0.15">
      <c r="A144" s="354" t="s">
        <v>393</v>
      </c>
      <c r="B144" s="356" t="s">
        <v>569</v>
      </c>
      <c r="C144" s="354" t="s">
        <v>557</v>
      </c>
      <c r="D144" s="354" t="s">
        <v>570</v>
      </c>
      <c r="E144" s="354" t="s">
        <v>568</v>
      </c>
      <c r="F144" s="354"/>
      <c r="G144" s="355" t="s">
        <v>319</v>
      </c>
      <c r="H144" s="374">
        <v>0.8</v>
      </c>
      <c r="I144" s="357">
        <v>27.14</v>
      </c>
      <c r="J144" s="357">
        <v>21.71</v>
      </c>
    </row>
    <row r="145" spans="1:10" ht="55.5" customHeight="1" x14ac:dyDescent="0.15">
      <c r="A145" s="354" t="s">
        <v>393</v>
      </c>
      <c r="B145" s="356" t="s">
        <v>571</v>
      </c>
      <c r="C145" s="354" t="s">
        <v>557</v>
      </c>
      <c r="D145" s="354" t="s">
        <v>572</v>
      </c>
      <c r="E145" s="354" t="s">
        <v>395</v>
      </c>
      <c r="F145" s="354"/>
      <c r="G145" s="355" t="s">
        <v>350</v>
      </c>
      <c r="H145" s="374">
        <v>0.104</v>
      </c>
      <c r="I145" s="357">
        <v>81.53</v>
      </c>
      <c r="J145" s="357">
        <v>8.4700000000000006</v>
      </c>
    </row>
    <row r="146" spans="1:10" ht="55.5" customHeight="1" x14ac:dyDescent="0.15">
      <c r="A146" s="354"/>
      <c r="B146" s="356"/>
      <c r="C146" s="354"/>
      <c r="D146" s="354"/>
      <c r="E146" s="354" t="s">
        <v>385</v>
      </c>
      <c r="F146" s="354">
        <v>39.299999999999997</v>
      </c>
      <c r="G146" s="355" t="s">
        <v>386</v>
      </c>
      <c r="H146" s="374">
        <v>0</v>
      </c>
      <c r="I146" s="357" t="s">
        <v>387</v>
      </c>
      <c r="J146" s="357">
        <v>39.299999999999997</v>
      </c>
    </row>
    <row r="147" spans="1:10" ht="55.5" customHeight="1" x14ac:dyDescent="0.15">
      <c r="A147" s="354"/>
      <c r="B147" s="356"/>
      <c r="C147" s="354"/>
      <c r="D147" s="354"/>
      <c r="E147" s="354" t="s">
        <v>388</v>
      </c>
      <c r="F147" s="354">
        <v>18.559999999999999</v>
      </c>
      <c r="G147" s="355"/>
      <c r="H147" s="374" t="s">
        <v>389</v>
      </c>
      <c r="I147" s="357"/>
      <c r="J147" s="357">
        <v>80.44</v>
      </c>
    </row>
    <row r="148" spans="1:10" ht="55.5" customHeight="1" x14ac:dyDescent="0.15">
      <c r="A148" s="354"/>
      <c r="B148" s="356"/>
      <c r="C148" s="354"/>
      <c r="D148" s="354"/>
      <c r="E148" s="354"/>
      <c r="F148" s="354"/>
      <c r="G148" s="355"/>
      <c r="H148" s="374"/>
      <c r="I148" s="357"/>
      <c r="J148" s="357"/>
    </row>
    <row r="149" spans="1:10" ht="55.5" customHeight="1" x14ac:dyDescent="0.15">
      <c r="A149" s="354" t="s">
        <v>573</v>
      </c>
      <c r="B149" s="356" t="s">
        <v>364</v>
      </c>
      <c r="C149" s="354" t="s">
        <v>365</v>
      </c>
      <c r="D149" s="354" t="s">
        <v>366</v>
      </c>
      <c r="E149" s="354" t="s">
        <v>367</v>
      </c>
      <c r="F149" s="354"/>
      <c r="G149" s="355" t="s">
        <v>368</v>
      </c>
      <c r="H149" s="374" t="s">
        <v>369</v>
      </c>
      <c r="I149" s="357" t="s">
        <v>370</v>
      </c>
      <c r="J149" s="357" t="s">
        <v>371</v>
      </c>
    </row>
    <row r="150" spans="1:10" ht="55.5" customHeight="1" x14ac:dyDescent="0.15">
      <c r="A150" s="354" t="s">
        <v>372</v>
      </c>
      <c r="B150" s="356" t="s">
        <v>574</v>
      </c>
      <c r="C150" s="354" t="s">
        <v>283</v>
      </c>
      <c r="D150" s="354" t="s">
        <v>28</v>
      </c>
      <c r="E150" s="354" t="s">
        <v>392</v>
      </c>
      <c r="F150" s="354"/>
      <c r="G150" s="355" t="s">
        <v>348</v>
      </c>
      <c r="H150" s="374">
        <v>1</v>
      </c>
      <c r="I150" s="357">
        <v>6.85</v>
      </c>
      <c r="J150" s="357">
        <v>6.85</v>
      </c>
    </row>
    <row r="151" spans="1:10" ht="55.5" customHeight="1" x14ac:dyDescent="0.15">
      <c r="A151" s="354" t="s">
        <v>376</v>
      </c>
      <c r="B151" s="356" t="s">
        <v>443</v>
      </c>
      <c r="C151" s="354" t="s">
        <v>283</v>
      </c>
      <c r="D151" s="354" t="s">
        <v>378</v>
      </c>
      <c r="E151" s="354" t="s">
        <v>392</v>
      </c>
      <c r="F151" s="354"/>
      <c r="G151" s="355" t="s">
        <v>319</v>
      </c>
      <c r="H151" s="374">
        <v>3.9E-2</v>
      </c>
      <c r="I151" s="357">
        <v>14.81</v>
      </c>
      <c r="J151" s="357">
        <v>0.56999999999999995</v>
      </c>
    </row>
    <row r="152" spans="1:10" ht="55.5" customHeight="1" x14ac:dyDescent="0.15">
      <c r="A152" s="354" t="s">
        <v>393</v>
      </c>
      <c r="B152" s="356" t="s">
        <v>575</v>
      </c>
      <c r="C152" s="354" t="s">
        <v>283</v>
      </c>
      <c r="D152" s="354" t="s">
        <v>196</v>
      </c>
      <c r="E152" s="354" t="s">
        <v>542</v>
      </c>
      <c r="F152" s="354"/>
      <c r="G152" s="355" t="s">
        <v>576</v>
      </c>
      <c r="H152" s="374">
        <v>3.9E-2</v>
      </c>
      <c r="I152" s="357">
        <v>161.18</v>
      </c>
      <c r="J152" s="357">
        <v>6.28</v>
      </c>
    </row>
    <row r="153" spans="1:10" ht="55.5" customHeight="1" x14ac:dyDescent="0.15">
      <c r="A153" s="354"/>
      <c r="B153" s="356"/>
      <c r="C153" s="354"/>
      <c r="D153" s="354"/>
      <c r="E153" s="354" t="s">
        <v>385</v>
      </c>
      <c r="F153" s="354">
        <v>0.41</v>
      </c>
      <c r="G153" s="355" t="s">
        <v>386</v>
      </c>
      <c r="H153" s="374">
        <v>0</v>
      </c>
      <c r="I153" s="357" t="s">
        <v>387</v>
      </c>
      <c r="J153" s="357">
        <v>0.41</v>
      </c>
    </row>
    <row r="154" spans="1:10" ht="55.5" customHeight="1" x14ac:dyDescent="0.15">
      <c r="A154" s="354"/>
      <c r="B154" s="356"/>
      <c r="C154" s="354"/>
      <c r="D154" s="354"/>
      <c r="E154" s="354" t="s">
        <v>388</v>
      </c>
      <c r="F154" s="354">
        <v>2.0499999999999998</v>
      </c>
      <c r="G154" s="355"/>
      <c r="H154" s="374" t="s">
        <v>389</v>
      </c>
      <c r="I154" s="357"/>
      <c r="J154" s="357">
        <v>8.9</v>
      </c>
    </row>
    <row r="155" spans="1:10" ht="55.5" customHeight="1" x14ac:dyDescent="0.15">
      <c r="A155" s="354"/>
      <c r="B155" s="356"/>
      <c r="C155" s="354"/>
      <c r="D155" s="354"/>
      <c r="E155" s="354"/>
      <c r="F155" s="354"/>
      <c r="G155" s="355"/>
      <c r="H155" s="374"/>
      <c r="I155" s="357"/>
      <c r="J155" s="357"/>
    </row>
    <row r="156" spans="1:10" ht="55.5" customHeight="1" x14ac:dyDescent="0.15">
      <c r="A156" s="354" t="s">
        <v>577</v>
      </c>
      <c r="B156" s="356" t="s">
        <v>364</v>
      </c>
      <c r="C156" s="354" t="s">
        <v>365</v>
      </c>
      <c r="D156" s="354" t="s">
        <v>366</v>
      </c>
      <c r="E156" s="354" t="s">
        <v>367</v>
      </c>
      <c r="F156" s="354"/>
      <c r="G156" s="355" t="s">
        <v>368</v>
      </c>
      <c r="H156" s="374" t="s">
        <v>369</v>
      </c>
      <c r="I156" s="357" t="s">
        <v>370</v>
      </c>
      <c r="J156" s="357" t="s">
        <v>371</v>
      </c>
    </row>
    <row r="157" spans="1:10" ht="55.5" customHeight="1" x14ac:dyDescent="0.15">
      <c r="A157" s="354" t="s">
        <v>372</v>
      </c>
      <c r="B157" s="356" t="s">
        <v>578</v>
      </c>
      <c r="C157" s="354" t="s">
        <v>283</v>
      </c>
      <c r="D157" s="354" t="s">
        <v>68</v>
      </c>
      <c r="E157" s="354" t="s">
        <v>392</v>
      </c>
      <c r="F157" s="354"/>
      <c r="G157" s="355" t="s">
        <v>348</v>
      </c>
      <c r="H157" s="374">
        <v>1</v>
      </c>
      <c r="I157" s="357">
        <v>46.99</v>
      </c>
      <c r="J157" s="357">
        <v>46.99</v>
      </c>
    </row>
    <row r="158" spans="1:10" ht="55.5" customHeight="1" x14ac:dyDescent="0.15">
      <c r="A158" s="354" t="s">
        <v>376</v>
      </c>
      <c r="B158" s="356" t="s">
        <v>443</v>
      </c>
      <c r="C158" s="354" t="s">
        <v>283</v>
      </c>
      <c r="D158" s="354" t="s">
        <v>378</v>
      </c>
      <c r="E158" s="354" t="s">
        <v>392</v>
      </c>
      <c r="F158" s="354"/>
      <c r="G158" s="355" t="s">
        <v>319</v>
      </c>
      <c r="H158" s="374">
        <v>3</v>
      </c>
      <c r="I158" s="357">
        <v>14.81</v>
      </c>
      <c r="J158" s="357">
        <v>44.43</v>
      </c>
    </row>
    <row r="159" spans="1:10" ht="55.5" customHeight="1" x14ac:dyDescent="0.15">
      <c r="A159" s="354" t="s">
        <v>393</v>
      </c>
      <c r="B159" s="356" t="s">
        <v>579</v>
      </c>
      <c r="C159" s="354" t="s">
        <v>283</v>
      </c>
      <c r="D159" s="354" t="s">
        <v>325</v>
      </c>
      <c r="E159" s="354" t="s">
        <v>542</v>
      </c>
      <c r="F159" s="354"/>
      <c r="G159" s="355" t="s">
        <v>576</v>
      </c>
      <c r="H159" s="374">
        <v>0.3</v>
      </c>
      <c r="I159" s="357">
        <v>8.56</v>
      </c>
      <c r="J159" s="357">
        <v>2.56</v>
      </c>
    </row>
    <row r="160" spans="1:10" ht="55.5" customHeight="1" x14ac:dyDescent="0.15">
      <c r="A160" s="354"/>
      <c r="B160" s="356"/>
      <c r="C160" s="354"/>
      <c r="D160" s="354"/>
      <c r="E160" s="354" t="s">
        <v>385</v>
      </c>
      <c r="F160" s="354">
        <v>32.07</v>
      </c>
      <c r="G160" s="355" t="s">
        <v>386</v>
      </c>
      <c r="H160" s="374">
        <v>0</v>
      </c>
      <c r="I160" s="357" t="s">
        <v>387</v>
      </c>
      <c r="J160" s="357">
        <v>32.07</v>
      </c>
    </row>
    <row r="161" spans="1:10" ht="55.5" customHeight="1" x14ac:dyDescent="0.15">
      <c r="A161" s="354"/>
      <c r="B161" s="356"/>
      <c r="C161" s="354"/>
      <c r="D161" s="354"/>
      <c r="E161" s="354" t="s">
        <v>388</v>
      </c>
      <c r="F161" s="354">
        <v>14.09</v>
      </c>
      <c r="G161" s="355"/>
      <c r="H161" s="374" t="s">
        <v>389</v>
      </c>
      <c r="I161" s="357"/>
      <c r="J161" s="357">
        <v>61.08</v>
      </c>
    </row>
    <row r="162" spans="1:10" ht="55.5" customHeight="1" x14ac:dyDescent="0.15">
      <c r="A162" s="354"/>
      <c r="B162" s="356"/>
      <c r="C162" s="354"/>
      <c r="D162" s="354"/>
      <c r="E162" s="354"/>
      <c r="F162" s="354"/>
      <c r="G162" s="355"/>
      <c r="H162" s="374"/>
      <c r="I162" s="357"/>
      <c r="J162" s="357"/>
    </row>
    <row r="163" spans="1:10" ht="55.5" customHeight="1" x14ac:dyDescent="0.15">
      <c r="A163" s="354" t="s">
        <v>580</v>
      </c>
      <c r="B163" s="356" t="s">
        <v>364</v>
      </c>
      <c r="C163" s="354" t="s">
        <v>365</v>
      </c>
      <c r="D163" s="354" t="s">
        <v>366</v>
      </c>
      <c r="E163" s="354" t="s">
        <v>367</v>
      </c>
      <c r="F163" s="354"/>
      <c r="G163" s="355" t="s">
        <v>368</v>
      </c>
      <c r="H163" s="374" t="s">
        <v>369</v>
      </c>
      <c r="I163" s="357" t="s">
        <v>370</v>
      </c>
      <c r="J163" s="357" t="s">
        <v>371</v>
      </c>
    </row>
    <row r="164" spans="1:10" ht="55.5" customHeight="1" x14ac:dyDescent="0.15">
      <c r="A164" s="354" t="s">
        <v>372</v>
      </c>
      <c r="B164" s="356" t="s">
        <v>581</v>
      </c>
      <c r="C164" s="354" t="s">
        <v>277</v>
      </c>
      <c r="D164" s="354" t="s">
        <v>349</v>
      </c>
      <c r="E164" s="354" t="s">
        <v>582</v>
      </c>
      <c r="F164" s="354"/>
      <c r="G164" s="355" t="s">
        <v>319</v>
      </c>
      <c r="H164" s="374">
        <v>1</v>
      </c>
      <c r="I164" s="357">
        <v>8.67</v>
      </c>
      <c r="J164" s="357">
        <v>8.67</v>
      </c>
    </row>
    <row r="165" spans="1:10" ht="55.5" customHeight="1" x14ac:dyDescent="0.15">
      <c r="A165" s="354" t="s">
        <v>376</v>
      </c>
      <c r="B165" s="356" t="s">
        <v>583</v>
      </c>
      <c r="C165" s="354" t="s">
        <v>277</v>
      </c>
      <c r="D165" s="354" t="s">
        <v>584</v>
      </c>
      <c r="E165" s="354" t="s">
        <v>381</v>
      </c>
      <c r="F165" s="354"/>
      <c r="G165" s="355" t="s">
        <v>345</v>
      </c>
      <c r="H165" s="374">
        <v>1</v>
      </c>
      <c r="I165" s="357">
        <v>7.14</v>
      </c>
      <c r="J165" s="357">
        <v>7.14</v>
      </c>
    </row>
    <row r="166" spans="1:10" ht="55.5" customHeight="1" x14ac:dyDescent="0.15">
      <c r="A166" s="354" t="s">
        <v>376</v>
      </c>
      <c r="B166" s="356" t="s">
        <v>377</v>
      </c>
      <c r="C166" s="354" t="s">
        <v>277</v>
      </c>
      <c r="D166" s="354" t="s">
        <v>378</v>
      </c>
      <c r="E166" s="354" t="s">
        <v>375</v>
      </c>
      <c r="F166" s="354"/>
      <c r="G166" s="355" t="s">
        <v>319</v>
      </c>
      <c r="H166" s="374">
        <v>0.1</v>
      </c>
      <c r="I166" s="357">
        <v>15.39</v>
      </c>
      <c r="J166" s="357">
        <v>1.53</v>
      </c>
    </row>
    <row r="167" spans="1:10" ht="55.5" customHeight="1" x14ac:dyDescent="0.15">
      <c r="A167" s="354"/>
      <c r="B167" s="356"/>
      <c r="C167" s="354"/>
      <c r="D167" s="354"/>
      <c r="E167" s="354" t="s">
        <v>385</v>
      </c>
      <c r="F167" s="354">
        <v>1.1200000000000001</v>
      </c>
      <c r="G167" s="355" t="s">
        <v>386</v>
      </c>
      <c r="H167" s="374">
        <v>0</v>
      </c>
      <c r="I167" s="357" t="s">
        <v>387</v>
      </c>
      <c r="J167" s="357">
        <v>1.1200000000000001</v>
      </c>
    </row>
    <row r="168" spans="1:10" ht="55.5" customHeight="1" x14ac:dyDescent="0.15">
      <c r="A168" s="354"/>
      <c r="B168" s="356"/>
      <c r="C168" s="354"/>
      <c r="D168" s="354"/>
      <c r="E168" s="354" t="s">
        <v>388</v>
      </c>
      <c r="F168" s="354">
        <v>2.6</v>
      </c>
      <c r="G168" s="355"/>
      <c r="H168" s="374" t="s">
        <v>389</v>
      </c>
      <c r="I168" s="357"/>
      <c r="J168" s="357">
        <v>11.27</v>
      </c>
    </row>
    <row r="169" spans="1:10" ht="55.5" customHeight="1" x14ac:dyDescent="0.15">
      <c r="A169" s="354"/>
      <c r="B169" s="356"/>
      <c r="C169" s="354"/>
      <c r="D169" s="354"/>
      <c r="E169" s="354"/>
      <c r="F169" s="354"/>
      <c r="G169" s="355"/>
      <c r="H169" s="374"/>
      <c r="I169" s="357"/>
      <c r="J169" s="357"/>
    </row>
    <row r="170" spans="1:10" ht="55.5" customHeight="1" x14ac:dyDescent="0.15">
      <c r="A170" s="354" t="s">
        <v>585</v>
      </c>
      <c r="B170" s="356" t="s">
        <v>364</v>
      </c>
      <c r="C170" s="354" t="s">
        <v>365</v>
      </c>
      <c r="D170" s="354" t="s">
        <v>366</v>
      </c>
      <c r="E170" s="354" t="s">
        <v>367</v>
      </c>
      <c r="F170" s="354"/>
      <c r="G170" s="355" t="s">
        <v>368</v>
      </c>
      <c r="H170" s="374" t="s">
        <v>369</v>
      </c>
      <c r="I170" s="357" t="s">
        <v>370</v>
      </c>
      <c r="J170" s="357" t="s">
        <v>371</v>
      </c>
    </row>
    <row r="171" spans="1:10" ht="55.5" customHeight="1" x14ac:dyDescent="0.15">
      <c r="A171" s="354" t="s">
        <v>372</v>
      </c>
      <c r="B171" s="356" t="s">
        <v>586</v>
      </c>
      <c r="C171" s="354" t="s">
        <v>283</v>
      </c>
      <c r="D171" s="354" t="s">
        <v>20</v>
      </c>
      <c r="E171" s="354" t="s">
        <v>392</v>
      </c>
      <c r="F171" s="354"/>
      <c r="G171" s="355" t="s">
        <v>350</v>
      </c>
      <c r="H171" s="374">
        <v>1</v>
      </c>
      <c r="I171" s="357">
        <v>216.36</v>
      </c>
      <c r="J171" s="357">
        <v>216.36</v>
      </c>
    </row>
    <row r="172" spans="1:10" ht="55.5" customHeight="1" x14ac:dyDescent="0.15">
      <c r="A172" s="354" t="s">
        <v>393</v>
      </c>
      <c r="B172" s="356" t="s">
        <v>587</v>
      </c>
      <c r="C172" s="354" t="s">
        <v>283</v>
      </c>
      <c r="D172" s="354" t="s">
        <v>324</v>
      </c>
      <c r="E172" s="354" t="s">
        <v>395</v>
      </c>
      <c r="F172" s="354"/>
      <c r="G172" s="355" t="s">
        <v>350</v>
      </c>
      <c r="H172" s="374">
        <v>1</v>
      </c>
      <c r="I172" s="357">
        <v>216.36</v>
      </c>
      <c r="J172" s="357">
        <v>216.36</v>
      </c>
    </row>
    <row r="173" spans="1:10" ht="55.5" customHeight="1" x14ac:dyDescent="0.15">
      <c r="A173" s="354"/>
      <c r="B173" s="356"/>
      <c r="C173" s="354"/>
      <c r="D173" s="354"/>
      <c r="E173" s="354" t="s">
        <v>385</v>
      </c>
      <c r="F173" s="354">
        <v>0</v>
      </c>
      <c r="G173" s="355" t="s">
        <v>386</v>
      </c>
      <c r="H173" s="374">
        <v>0</v>
      </c>
      <c r="I173" s="357" t="s">
        <v>387</v>
      </c>
      <c r="J173" s="357">
        <v>0</v>
      </c>
    </row>
    <row r="174" spans="1:10" ht="55.5" customHeight="1" x14ac:dyDescent="0.15">
      <c r="A174" s="354"/>
      <c r="B174" s="356"/>
      <c r="C174" s="354"/>
      <c r="D174" s="354"/>
      <c r="E174" s="354" t="s">
        <v>388</v>
      </c>
      <c r="F174" s="354">
        <v>64.900000000000006</v>
      </c>
      <c r="G174" s="355"/>
      <c r="H174" s="374" t="s">
        <v>389</v>
      </c>
      <c r="I174" s="357"/>
      <c r="J174" s="357">
        <v>281.26</v>
      </c>
    </row>
    <row r="175" spans="1:10" ht="55.5" customHeight="1" x14ac:dyDescent="0.15">
      <c r="A175" s="354"/>
      <c r="B175" s="356"/>
      <c r="C175" s="354"/>
      <c r="D175" s="354"/>
      <c r="E175" s="354"/>
      <c r="F175" s="354"/>
      <c r="G175" s="355"/>
      <c r="H175" s="374"/>
      <c r="I175" s="357"/>
      <c r="J175" s="357"/>
    </row>
    <row r="176" spans="1:10" ht="55.5" customHeight="1" x14ac:dyDescent="0.15">
      <c r="A176" s="354" t="s">
        <v>588</v>
      </c>
      <c r="B176" s="356" t="s">
        <v>364</v>
      </c>
      <c r="C176" s="354" t="s">
        <v>365</v>
      </c>
      <c r="D176" s="354" t="s">
        <v>366</v>
      </c>
      <c r="E176" s="354" t="s">
        <v>367</v>
      </c>
      <c r="F176" s="354"/>
      <c r="G176" s="355" t="s">
        <v>368</v>
      </c>
      <c r="H176" s="374" t="s">
        <v>369</v>
      </c>
      <c r="I176" s="357" t="s">
        <v>370</v>
      </c>
      <c r="J176" s="357" t="s">
        <v>371</v>
      </c>
    </row>
    <row r="177" spans="1:10" ht="55.5" customHeight="1" x14ac:dyDescent="0.15">
      <c r="A177" s="354" t="s">
        <v>372</v>
      </c>
      <c r="B177" s="356" t="s">
        <v>589</v>
      </c>
      <c r="C177" s="354" t="s">
        <v>283</v>
      </c>
      <c r="D177" s="354" t="s">
        <v>18</v>
      </c>
      <c r="E177" s="354" t="s">
        <v>392</v>
      </c>
      <c r="F177" s="354"/>
      <c r="G177" s="355" t="s">
        <v>42</v>
      </c>
      <c r="H177" s="374">
        <v>1</v>
      </c>
      <c r="I177" s="357">
        <v>44.43</v>
      </c>
      <c r="J177" s="357">
        <v>44.43</v>
      </c>
    </row>
    <row r="178" spans="1:10" ht="55.5" customHeight="1" x14ac:dyDescent="0.15">
      <c r="A178" s="354" t="s">
        <v>376</v>
      </c>
      <c r="B178" s="356" t="s">
        <v>443</v>
      </c>
      <c r="C178" s="354" t="s">
        <v>283</v>
      </c>
      <c r="D178" s="354" t="s">
        <v>378</v>
      </c>
      <c r="E178" s="354" t="s">
        <v>392</v>
      </c>
      <c r="F178" s="354"/>
      <c r="G178" s="355" t="s">
        <v>319</v>
      </c>
      <c r="H178" s="374">
        <v>3</v>
      </c>
      <c r="I178" s="357">
        <v>14.81</v>
      </c>
      <c r="J178" s="357">
        <v>44.43</v>
      </c>
    </row>
    <row r="179" spans="1:10" ht="55.5" customHeight="1" x14ac:dyDescent="0.15">
      <c r="A179" s="354"/>
      <c r="B179" s="356"/>
      <c r="C179" s="354"/>
      <c r="D179" s="354"/>
      <c r="E179" s="354" t="s">
        <v>385</v>
      </c>
      <c r="F179" s="354">
        <v>32.07</v>
      </c>
      <c r="G179" s="355" t="s">
        <v>386</v>
      </c>
      <c r="H179" s="374">
        <v>0</v>
      </c>
      <c r="I179" s="357" t="s">
        <v>387</v>
      </c>
      <c r="J179" s="357">
        <v>32.07</v>
      </c>
    </row>
    <row r="180" spans="1:10" ht="55.5" customHeight="1" x14ac:dyDescent="0.15">
      <c r="A180" s="354"/>
      <c r="B180" s="356"/>
      <c r="C180" s="354"/>
      <c r="D180" s="354"/>
      <c r="E180" s="354" t="s">
        <v>388</v>
      </c>
      <c r="F180" s="354">
        <v>13.32</v>
      </c>
      <c r="G180" s="355"/>
      <c r="H180" s="374" t="s">
        <v>389</v>
      </c>
      <c r="I180" s="357"/>
      <c r="J180" s="357">
        <v>57.75</v>
      </c>
    </row>
    <row r="181" spans="1:10" ht="55.5" customHeight="1" x14ac:dyDescent="0.15">
      <c r="A181" s="354"/>
      <c r="B181" s="356"/>
      <c r="C181" s="354"/>
      <c r="D181" s="354"/>
      <c r="E181" s="354"/>
      <c r="F181" s="354"/>
      <c r="G181" s="355"/>
      <c r="H181" s="374"/>
      <c r="I181" s="357"/>
      <c r="J181" s="357"/>
    </row>
    <row r="182" spans="1:10" ht="55.5" customHeight="1" x14ac:dyDescent="0.15">
      <c r="A182" s="354" t="s">
        <v>590</v>
      </c>
      <c r="B182" s="356" t="s">
        <v>364</v>
      </c>
      <c r="C182" s="354" t="s">
        <v>365</v>
      </c>
      <c r="D182" s="354" t="s">
        <v>366</v>
      </c>
      <c r="E182" s="354" t="s">
        <v>367</v>
      </c>
      <c r="F182" s="354"/>
      <c r="G182" s="355" t="s">
        <v>368</v>
      </c>
      <c r="H182" s="374" t="s">
        <v>369</v>
      </c>
      <c r="I182" s="357" t="s">
        <v>370</v>
      </c>
      <c r="J182" s="357" t="s">
        <v>371</v>
      </c>
    </row>
    <row r="183" spans="1:10" ht="55.5" customHeight="1" x14ac:dyDescent="0.15">
      <c r="A183" s="354" t="s">
        <v>372</v>
      </c>
      <c r="B183" s="356" t="s">
        <v>591</v>
      </c>
      <c r="C183" s="354" t="s">
        <v>283</v>
      </c>
      <c r="D183" s="354" t="s">
        <v>24</v>
      </c>
      <c r="E183" s="354" t="s">
        <v>392</v>
      </c>
      <c r="F183" s="354"/>
      <c r="G183" s="355" t="s">
        <v>348</v>
      </c>
      <c r="H183" s="374">
        <v>1</v>
      </c>
      <c r="I183" s="357">
        <v>31.54</v>
      </c>
      <c r="J183" s="357">
        <v>31.54</v>
      </c>
    </row>
    <row r="184" spans="1:10" ht="55.5" customHeight="1" x14ac:dyDescent="0.15">
      <c r="A184" s="354" t="s">
        <v>376</v>
      </c>
      <c r="B184" s="356" t="s">
        <v>443</v>
      </c>
      <c r="C184" s="354" t="s">
        <v>283</v>
      </c>
      <c r="D184" s="354" t="s">
        <v>378</v>
      </c>
      <c r="E184" s="354" t="s">
        <v>392</v>
      </c>
      <c r="F184" s="354"/>
      <c r="G184" s="355" t="s">
        <v>319</v>
      </c>
      <c r="H184" s="374">
        <v>2.1298701000000002</v>
      </c>
      <c r="I184" s="357">
        <v>14.81</v>
      </c>
      <c r="J184" s="357">
        <v>31.54</v>
      </c>
    </row>
    <row r="185" spans="1:10" ht="55.5" customHeight="1" x14ac:dyDescent="0.15">
      <c r="A185" s="354"/>
      <c r="B185" s="356"/>
      <c r="C185" s="354"/>
      <c r="D185" s="354"/>
      <c r="E185" s="354" t="s">
        <v>385</v>
      </c>
      <c r="F185" s="354">
        <v>22.76</v>
      </c>
      <c r="G185" s="355" t="s">
        <v>386</v>
      </c>
      <c r="H185" s="374">
        <v>0</v>
      </c>
      <c r="I185" s="357" t="s">
        <v>387</v>
      </c>
      <c r="J185" s="357">
        <v>22.76</v>
      </c>
    </row>
    <row r="186" spans="1:10" ht="55.5" customHeight="1" x14ac:dyDescent="0.15">
      <c r="A186" s="354"/>
      <c r="B186" s="356"/>
      <c r="C186" s="354"/>
      <c r="D186" s="354"/>
      <c r="E186" s="354" t="s">
        <v>388</v>
      </c>
      <c r="F186" s="354">
        <v>9.4600000000000009</v>
      </c>
      <c r="G186" s="355"/>
      <c r="H186" s="374" t="s">
        <v>389</v>
      </c>
      <c r="I186" s="357"/>
      <c r="J186" s="357">
        <v>41</v>
      </c>
    </row>
    <row r="187" spans="1:10" ht="55.5" customHeight="1" x14ac:dyDescent="0.15">
      <c r="A187" s="354"/>
      <c r="B187" s="356"/>
      <c r="C187" s="354"/>
      <c r="D187" s="354"/>
      <c r="E187" s="354"/>
      <c r="F187" s="354"/>
      <c r="G187" s="355"/>
      <c r="H187" s="374"/>
      <c r="I187" s="357"/>
      <c r="J187" s="357"/>
    </row>
    <row r="188" spans="1:10" ht="55.5" customHeight="1" x14ac:dyDescent="0.15">
      <c r="A188" s="354" t="s">
        <v>592</v>
      </c>
      <c r="B188" s="356" t="s">
        <v>364</v>
      </c>
      <c r="C188" s="354" t="s">
        <v>365</v>
      </c>
      <c r="D188" s="354" t="s">
        <v>366</v>
      </c>
      <c r="E188" s="354" t="s">
        <v>367</v>
      </c>
      <c r="F188" s="354"/>
      <c r="G188" s="355" t="s">
        <v>368</v>
      </c>
      <c r="H188" s="374" t="s">
        <v>369</v>
      </c>
      <c r="I188" s="357" t="s">
        <v>370</v>
      </c>
      <c r="J188" s="357" t="s">
        <v>371</v>
      </c>
    </row>
    <row r="189" spans="1:10" ht="55.5" customHeight="1" x14ac:dyDescent="0.15">
      <c r="A189" s="354" t="s">
        <v>372</v>
      </c>
      <c r="B189" s="356" t="s">
        <v>593</v>
      </c>
      <c r="C189" s="354" t="s">
        <v>277</v>
      </c>
      <c r="D189" s="354" t="s">
        <v>351</v>
      </c>
      <c r="E189" s="354" t="s">
        <v>503</v>
      </c>
      <c r="F189" s="354"/>
      <c r="G189" s="355" t="s">
        <v>348</v>
      </c>
      <c r="H189" s="374">
        <v>1</v>
      </c>
      <c r="I189" s="357">
        <v>476.48</v>
      </c>
      <c r="J189" s="357">
        <v>476.48</v>
      </c>
    </row>
    <row r="190" spans="1:10" ht="55.5" customHeight="1" x14ac:dyDescent="0.15">
      <c r="A190" s="354" t="s">
        <v>376</v>
      </c>
      <c r="B190" s="356" t="s">
        <v>594</v>
      </c>
      <c r="C190" s="354" t="s">
        <v>277</v>
      </c>
      <c r="D190" s="354" t="s">
        <v>595</v>
      </c>
      <c r="E190" s="354" t="s">
        <v>375</v>
      </c>
      <c r="F190" s="354"/>
      <c r="G190" s="355" t="s">
        <v>319</v>
      </c>
      <c r="H190" s="374">
        <v>6.2119999999999997</v>
      </c>
      <c r="I190" s="357">
        <v>19.79</v>
      </c>
      <c r="J190" s="357">
        <v>122.93</v>
      </c>
    </row>
    <row r="191" spans="1:10" ht="55.5" customHeight="1" x14ac:dyDescent="0.15">
      <c r="A191" s="354" t="s">
        <v>376</v>
      </c>
      <c r="B191" s="356" t="s">
        <v>377</v>
      </c>
      <c r="C191" s="354" t="s">
        <v>277</v>
      </c>
      <c r="D191" s="354" t="s">
        <v>378</v>
      </c>
      <c r="E191" s="354" t="s">
        <v>375</v>
      </c>
      <c r="F191" s="354"/>
      <c r="G191" s="355" t="s">
        <v>319</v>
      </c>
      <c r="H191" s="374">
        <v>1.694</v>
      </c>
      <c r="I191" s="357">
        <v>15.39</v>
      </c>
      <c r="J191" s="357">
        <v>26.07</v>
      </c>
    </row>
    <row r="192" spans="1:10" ht="55.5" customHeight="1" x14ac:dyDescent="0.15">
      <c r="A192" s="354" t="s">
        <v>376</v>
      </c>
      <c r="B192" s="356" t="s">
        <v>596</v>
      </c>
      <c r="C192" s="354" t="s">
        <v>277</v>
      </c>
      <c r="D192" s="354" t="s">
        <v>597</v>
      </c>
      <c r="E192" s="354" t="s">
        <v>503</v>
      </c>
      <c r="F192" s="354"/>
      <c r="G192" s="355" t="s">
        <v>348</v>
      </c>
      <c r="H192" s="374">
        <v>1.1299999999999999</v>
      </c>
      <c r="I192" s="357">
        <v>289.81</v>
      </c>
      <c r="J192" s="357">
        <v>327.48</v>
      </c>
    </row>
    <row r="193" spans="1:10" ht="55.5" customHeight="1" x14ac:dyDescent="0.15">
      <c r="A193" s="354"/>
      <c r="B193" s="356"/>
      <c r="C193" s="354"/>
      <c r="D193" s="354"/>
      <c r="E193" s="354" t="s">
        <v>385</v>
      </c>
      <c r="F193" s="354">
        <v>161.09</v>
      </c>
      <c r="G193" s="355" t="s">
        <v>386</v>
      </c>
      <c r="H193" s="374">
        <v>0</v>
      </c>
      <c r="I193" s="357" t="s">
        <v>387</v>
      </c>
      <c r="J193" s="357">
        <v>161.09</v>
      </c>
    </row>
    <row r="194" spans="1:10" ht="55.5" customHeight="1" x14ac:dyDescent="0.15">
      <c r="A194" s="354"/>
      <c r="B194" s="356"/>
      <c r="C194" s="354"/>
      <c r="D194" s="354"/>
      <c r="E194" s="354" t="s">
        <v>388</v>
      </c>
      <c r="F194" s="354">
        <v>142.94</v>
      </c>
      <c r="G194" s="355"/>
      <c r="H194" s="374" t="s">
        <v>389</v>
      </c>
      <c r="I194" s="357"/>
      <c r="J194" s="357">
        <v>619.41999999999996</v>
      </c>
    </row>
    <row r="195" spans="1:10" ht="55.5" customHeight="1" x14ac:dyDescent="0.15">
      <c r="A195" s="354"/>
      <c r="B195" s="356"/>
      <c r="C195" s="354"/>
      <c r="D195" s="354"/>
      <c r="E195" s="354"/>
      <c r="F195" s="354"/>
      <c r="G195" s="355"/>
      <c r="H195" s="374"/>
      <c r="I195" s="357"/>
      <c r="J195" s="357"/>
    </row>
    <row r="196" spans="1:10" ht="55.5" customHeight="1" x14ac:dyDescent="0.15">
      <c r="A196" s="354" t="s">
        <v>598</v>
      </c>
      <c r="B196" s="356" t="s">
        <v>364</v>
      </c>
      <c r="C196" s="354" t="s">
        <v>365</v>
      </c>
      <c r="D196" s="354" t="s">
        <v>366</v>
      </c>
      <c r="E196" s="354" t="s">
        <v>367</v>
      </c>
      <c r="F196" s="354"/>
      <c r="G196" s="355" t="s">
        <v>368</v>
      </c>
      <c r="H196" s="374" t="s">
        <v>369</v>
      </c>
      <c r="I196" s="357" t="s">
        <v>370</v>
      </c>
      <c r="J196" s="357" t="s">
        <v>371</v>
      </c>
    </row>
    <row r="197" spans="1:10" ht="55.5" customHeight="1" x14ac:dyDescent="0.15">
      <c r="A197" s="354" t="s">
        <v>372</v>
      </c>
      <c r="B197" s="356" t="s">
        <v>599</v>
      </c>
      <c r="C197" s="354" t="s">
        <v>283</v>
      </c>
      <c r="D197" s="354" t="s">
        <v>352</v>
      </c>
      <c r="E197" s="354" t="s">
        <v>392</v>
      </c>
      <c r="F197" s="354"/>
      <c r="G197" s="355" t="s">
        <v>338</v>
      </c>
      <c r="H197" s="374">
        <v>1</v>
      </c>
      <c r="I197" s="357">
        <v>92.31</v>
      </c>
      <c r="J197" s="357">
        <v>92.31</v>
      </c>
    </row>
    <row r="198" spans="1:10" ht="55.5" customHeight="1" x14ac:dyDescent="0.15">
      <c r="A198" s="354" t="s">
        <v>376</v>
      </c>
      <c r="B198" s="356" t="s">
        <v>443</v>
      </c>
      <c r="C198" s="354" t="s">
        <v>283</v>
      </c>
      <c r="D198" s="354" t="s">
        <v>378</v>
      </c>
      <c r="E198" s="354" t="s">
        <v>392</v>
      </c>
      <c r="F198" s="354"/>
      <c r="G198" s="355" t="s">
        <v>319</v>
      </c>
      <c r="H198" s="374">
        <v>1.0900000000000001</v>
      </c>
      <c r="I198" s="357">
        <v>14.81</v>
      </c>
      <c r="J198" s="357">
        <v>16.14</v>
      </c>
    </row>
    <row r="199" spans="1:10" ht="55.5" customHeight="1" x14ac:dyDescent="0.15">
      <c r="A199" s="354" t="s">
        <v>376</v>
      </c>
      <c r="B199" s="356" t="s">
        <v>441</v>
      </c>
      <c r="C199" s="354" t="s">
        <v>283</v>
      </c>
      <c r="D199" s="354" t="s">
        <v>442</v>
      </c>
      <c r="E199" s="354" t="s">
        <v>392</v>
      </c>
      <c r="F199" s="354"/>
      <c r="G199" s="355" t="s">
        <v>319</v>
      </c>
      <c r="H199" s="374">
        <v>0.94</v>
      </c>
      <c r="I199" s="357">
        <v>18.82</v>
      </c>
      <c r="J199" s="357">
        <v>17.690000000000001</v>
      </c>
    </row>
    <row r="200" spans="1:10" ht="55.5" customHeight="1" x14ac:dyDescent="0.15">
      <c r="A200" s="354" t="s">
        <v>393</v>
      </c>
      <c r="B200" s="356" t="s">
        <v>600</v>
      </c>
      <c r="C200" s="354" t="s">
        <v>283</v>
      </c>
      <c r="D200" s="354" t="s">
        <v>318</v>
      </c>
      <c r="E200" s="354" t="s">
        <v>395</v>
      </c>
      <c r="F200" s="354"/>
      <c r="G200" s="355" t="s">
        <v>6</v>
      </c>
      <c r="H200" s="374">
        <v>4.08648E-2</v>
      </c>
      <c r="I200" s="357">
        <v>10.45</v>
      </c>
      <c r="J200" s="357">
        <v>0.42</v>
      </c>
    </row>
    <row r="201" spans="1:10" ht="55.5" customHeight="1" x14ac:dyDescent="0.15">
      <c r="A201" s="354" t="s">
        <v>393</v>
      </c>
      <c r="B201" s="356" t="s">
        <v>601</v>
      </c>
      <c r="C201" s="354" t="s">
        <v>283</v>
      </c>
      <c r="D201" s="354" t="s">
        <v>323</v>
      </c>
      <c r="E201" s="354" t="s">
        <v>395</v>
      </c>
      <c r="F201" s="354"/>
      <c r="G201" s="355" t="s">
        <v>473</v>
      </c>
      <c r="H201" s="374">
        <v>0.13621610000000001</v>
      </c>
      <c r="I201" s="357">
        <v>108.35</v>
      </c>
      <c r="J201" s="357">
        <v>14.75</v>
      </c>
    </row>
    <row r="202" spans="1:10" ht="55.5" customHeight="1" x14ac:dyDescent="0.15">
      <c r="A202" s="354" t="s">
        <v>393</v>
      </c>
      <c r="B202" s="356" t="s">
        <v>488</v>
      </c>
      <c r="C202" s="354" t="s">
        <v>283</v>
      </c>
      <c r="D202" s="354" t="s">
        <v>322</v>
      </c>
      <c r="E202" s="354" t="s">
        <v>395</v>
      </c>
      <c r="F202" s="354"/>
      <c r="G202" s="355" t="s">
        <v>473</v>
      </c>
      <c r="H202" s="374">
        <v>0.40864859999999997</v>
      </c>
      <c r="I202" s="357">
        <v>58.05</v>
      </c>
      <c r="J202" s="357">
        <v>23.72</v>
      </c>
    </row>
    <row r="203" spans="1:10" ht="55.5" customHeight="1" x14ac:dyDescent="0.15">
      <c r="A203" s="354" t="s">
        <v>393</v>
      </c>
      <c r="B203" s="356" t="s">
        <v>491</v>
      </c>
      <c r="C203" s="354" t="s">
        <v>283</v>
      </c>
      <c r="D203" s="354" t="s">
        <v>320</v>
      </c>
      <c r="E203" s="354" t="s">
        <v>395</v>
      </c>
      <c r="F203" s="354"/>
      <c r="G203" s="355" t="s">
        <v>473</v>
      </c>
      <c r="H203" s="374">
        <v>0.13621610000000001</v>
      </c>
      <c r="I203" s="357">
        <v>116.09</v>
      </c>
      <c r="J203" s="357">
        <v>15.81</v>
      </c>
    </row>
    <row r="204" spans="1:10" ht="55.5" customHeight="1" x14ac:dyDescent="0.15">
      <c r="A204" s="354" t="s">
        <v>393</v>
      </c>
      <c r="B204" s="356" t="s">
        <v>602</v>
      </c>
      <c r="C204" s="354" t="s">
        <v>283</v>
      </c>
      <c r="D204" s="354" t="s">
        <v>321</v>
      </c>
      <c r="E204" s="354" t="s">
        <v>395</v>
      </c>
      <c r="F204" s="354"/>
      <c r="G204" s="355" t="s">
        <v>6</v>
      </c>
      <c r="H204" s="374">
        <v>0.34054050000000002</v>
      </c>
      <c r="I204" s="357">
        <v>11.11</v>
      </c>
      <c r="J204" s="357">
        <v>3.78</v>
      </c>
    </row>
    <row r="205" spans="1:10" ht="55.5" customHeight="1" x14ac:dyDescent="0.15">
      <c r="A205" s="354"/>
      <c r="B205" s="356"/>
      <c r="C205" s="354"/>
      <c r="D205" s="354"/>
      <c r="E205" s="354" t="s">
        <v>385</v>
      </c>
      <c r="F205" s="354">
        <v>25.46</v>
      </c>
      <c r="G205" s="355" t="s">
        <v>386</v>
      </c>
      <c r="H205" s="374">
        <v>0</v>
      </c>
      <c r="I205" s="357" t="s">
        <v>387</v>
      </c>
      <c r="J205" s="357">
        <v>25.46</v>
      </c>
    </row>
    <row r="206" spans="1:10" ht="55.5" customHeight="1" x14ac:dyDescent="0.15">
      <c r="A206" s="354"/>
      <c r="B206" s="356"/>
      <c r="C206" s="354"/>
      <c r="D206" s="354"/>
      <c r="E206" s="354" t="s">
        <v>388</v>
      </c>
      <c r="F206" s="354">
        <v>27.69</v>
      </c>
      <c r="G206" s="355"/>
      <c r="H206" s="374" t="s">
        <v>389</v>
      </c>
      <c r="I206" s="357"/>
      <c r="J206" s="357">
        <v>120</v>
      </c>
    </row>
    <row r="207" spans="1:10" ht="55.5" customHeight="1" x14ac:dyDescent="0.15">
      <c r="A207" s="354"/>
      <c r="B207" s="356"/>
      <c r="C207" s="354"/>
      <c r="D207" s="354"/>
      <c r="E207" s="354"/>
      <c r="F207" s="354"/>
      <c r="G207" s="355"/>
      <c r="H207" s="374"/>
      <c r="I207" s="357"/>
      <c r="J207" s="357"/>
    </row>
    <row r="208" spans="1:10" ht="55.5" customHeight="1" x14ac:dyDescent="0.15">
      <c r="A208" s="354" t="s">
        <v>603</v>
      </c>
      <c r="B208" s="356" t="s">
        <v>364</v>
      </c>
      <c r="C208" s="354" t="s">
        <v>365</v>
      </c>
      <c r="D208" s="354" t="s">
        <v>366</v>
      </c>
      <c r="E208" s="354" t="s">
        <v>367</v>
      </c>
      <c r="F208" s="354"/>
      <c r="G208" s="355" t="s">
        <v>368</v>
      </c>
      <c r="H208" s="374" t="s">
        <v>369</v>
      </c>
      <c r="I208" s="357" t="s">
        <v>370</v>
      </c>
      <c r="J208" s="357" t="s">
        <v>371</v>
      </c>
    </row>
    <row r="209" spans="1:10" ht="55.5" customHeight="1" x14ac:dyDescent="0.15">
      <c r="A209" s="354" t="s">
        <v>372</v>
      </c>
      <c r="B209" s="356" t="s">
        <v>604</v>
      </c>
      <c r="C209" s="354" t="s">
        <v>283</v>
      </c>
      <c r="D209" s="354" t="s">
        <v>353</v>
      </c>
      <c r="E209" s="354" t="s">
        <v>392</v>
      </c>
      <c r="F209" s="354"/>
      <c r="G209" s="355" t="s">
        <v>348</v>
      </c>
      <c r="H209" s="374">
        <v>1</v>
      </c>
      <c r="I209" s="357">
        <v>692.31</v>
      </c>
      <c r="J209" s="357">
        <v>692.31</v>
      </c>
    </row>
    <row r="210" spans="1:10" ht="55.5" customHeight="1" x14ac:dyDescent="0.15">
      <c r="A210" s="354" t="s">
        <v>376</v>
      </c>
      <c r="B210" s="356" t="s">
        <v>605</v>
      </c>
      <c r="C210" s="354" t="s">
        <v>283</v>
      </c>
      <c r="D210" s="354" t="s">
        <v>606</v>
      </c>
      <c r="E210" s="354" t="s">
        <v>392</v>
      </c>
      <c r="F210" s="354"/>
      <c r="G210" s="355" t="s">
        <v>319</v>
      </c>
      <c r="H210" s="374">
        <v>1.5</v>
      </c>
      <c r="I210" s="357">
        <v>18.149999999999999</v>
      </c>
      <c r="J210" s="357">
        <v>27.22</v>
      </c>
    </row>
    <row r="211" spans="1:10" ht="55.5" customHeight="1" x14ac:dyDescent="0.15">
      <c r="A211" s="354" t="s">
        <v>376</v>
      </c>
      <c r="B211" s="356" t="s">
        <v>607</v>
      </c>
      <c r="C211" s="354" t="s">
        <v>283</v>
      </c>
      <c r="D211" s="354" t="s">
        <v>595</v>
      </c>
      <c r="E211" s="354" t="s">
        <v>392</v>
      </c>
      <c r="F211" s="354"/>
      <c r="G211" s="355" t="s">
        <v>319</v>
      </c>
      <c r="H211" s="374">
        <v>5</v>
      </c>
      <c r="I211" s="357">
        <v>18.97</v>
      </c>
      <c r="J211" s="357">
        <v>94.85</v>
      </c>
    </row>
    <row r="212" spans="1:10" ht="55.5" customHeight="1" x14ac:dyDescent="0.15">
      <c r="A212" s="354" t="s">
        <v>376</v>
      </c>
      <c r="B212" s="356" t="s">
        <v>608</v>
      </c>
      <c r="C212" s="354" t="s">
        <v>283</v>
      </c>
      <c r="D212" s="354" t="s">
        <v>609</v>
      </c>
      <c r="E212" s="354" t="s">
        <v>392</v>
      </c>
      <c r="F212" s="354"/>
      <c r="G212" s="355" t="s">
        <v>319</v>
      </c>
      <c r="H212" s="374">
        <v>8</v>
      </c>
      <c r="I212" s="357">
        <v>14.86</v>
      </c>
      <c r="J212" s="357">
        <v>118.88</v>
      </c>
    </row>
    <row r="213" spans="1:10" ht="55.5" customHeight="1" x14ac:dyDescent="0.15">
      <c r="A213" s="354" t="s">
        <v>393</v>
      </c>
      <c r="B213" s="356" t="s">
        <v>610</v>
      </c>
      <c r="C213" s="354" t="s">
        <v>283</v>
      </c>
      <c r="D213" s="354" t="s">
        <v>284</v>
      </c>
      <c r="E213" s="354" t="s">
        <v>395</v>
      </c>
      <c r="F213" s="354"/>
      <c r="G213" s="355" t="s">
        <v>348</v>
      </c>
      <c r="H213" s="374">
        <v>0.84</v>
      </c>
      <c r="I213" s="357">
        <v>113.42</v>
      </c>
      <c r="J213" s="357">
        <v>95.27</v>
      </c>
    </row>
    <row r="214" spans="1:10" ht="55.5" customHeight="1" x14ac:dyDescent="0.15">
      <c r="A214" s="354" t="s">
        <v>393</v>
      </c>
      <c r="B214" s="356" t="s">
        <v>611</v>
      </c>
      <c r="C214" s="354" t="s">
        <v>283</v>
      </c>
      <c r="D214" s="354" t="s">
        <v>285</v>
      </c>
      <c r="E214" s="354" t="s">
        <v>395</v>
      </c>
      <c r="F214" s="354"/>
      <c r="G214" s="355" t="s">
        <v>348</v>
      </c>
      <c r="H214" s="374">
        <v>1.1038946999999999</v>
      </c>
      <c r="I214" s="357">
        <v>48.79</v>
      </c>
      <c r="J214" s="357">
        <v>53.85</v>
      </c>
    </row>
    <row r="215" spans="1:10" ht="55.5" customHeight="1" x14ac:dyDescent="0.15">
      <c r="A215" s="354" t="s">
        <v>393</v>
      </c>
      <c r="B215" s="356" t="s">
        <v>612</v>
      </c>
      <c r="C215" s="354" t="s">
        <v>283</v>
      </c>
      <c r="D215" s="354" t="s">
        <v>286</v>
      </c>
      <c r="E215" s="354" t="s">
        <v>395</v>
      </c>
      <c r="F215" s="354"/>
      <c r="G215" s="355" t="s">
        <v>613</v>
      </c>
      <c r="H215" s="374">
        <v>9.4110271999999995</v>
      </c>
      <c r="I215" s="357">
        <v>31.83</v>
      </c>
      <c r="J215" s="357">
        <v>299.55</v>
      </c>
    </row>
    <row r="216" spans="1:10" ht="55.5" customHeight="1" x14ac:dyDescent="0.15">
      <c r="A216" s="354" t="s">
        <v>393</v>
      </c>
      <c r="B216" s="356" t="s">
        <v>614</v>
      </c>
      <c r="C216" s="354" t="s">
        <v>283</v>
      </c>
      <c r="D216" s="354" t="s">
        <v>282</v>
      </c>
      <c r="E216" s="354" t="s">
        <v>542</v>
      </c>
      <c r="F216" s="354"/>
      <c r="G216" s="355" t="s">
        <v>319</v>
      </c>
      <c r="H216" s="374">
        <v>0.85554799999999998</v>
      </c>
      <c r="I216" s="357">
        <v>3.15</v>
      </c>
      <c r="J216" s="357">
        <v>2.69</v>
      </c>
    </row>
    <row r="217" spans="1:10" ht="55.5" customHeight="1" x14ac:dyDescent="0.15">
      <c r="A217" s="354"/>
      <c r="B217" s="356"/>
      <c r="C217" s="354"/>
      <c r="D217" s="354"/>
      <c r="E217" s="354" t="s">
        <v>385</v>
      </c>
      <c r="F217" s="354">
        <v>180.94</v>
      </c>
      <c r="G217" s="355" t="s">
        <v>386</v>
      </c>
      <c r="H217" s="374">
        <v>0</v>
      </c>
      <c r="I217" s="357" t="s">
        <v>387</v>
      </c>
      <c r="J217" s="357">
        <v>180.94</v>
      </c>
    </row>
    <row r="218" spans="1:10" ht="55.5" customHeight="1" x14ac:dyDescent="0.15">
      <c r="A218" s="354"/>
      <c r="B218" s="356"/>
      <c r="C218" s="354"/>
      <c r="D218" s="354"/>
      <c r="E218" s="354" t="s">
        <v>388</v>
      </c>
      <c r="F218" s="354">
        <v>207.69</v>
      </c>
      <c r="G218" s="355"/>
      <c r="H218" s="374" t="s">
        <v>389</v>
      </c>
      <c r="I218" s="357"/>
      <c r="J218" s="357">
        <v>900</v>
      </c>
    </row>
    <row r="219" spans="1:10" ht="55.5" customHeight="1" x14ac:dyDescent="0.15">
      <c r="A219" s="354"/>
      <c r="B219" s="356"/>
      <c r="C219" s="354"/>
      <c r="D219" s="354"/>
      <c r="E219" s="354"/>
      <c r="F219" s="354"/>
      <c r="G219" s="355"/>
      <c r="H219" s="374"/>
      <c r="I219" s="357"/>
      <c r="J219" s="357"/>
    </row>
    <row r="220" spans="1:10" ht="55.5" customHeight="1" x14ac:dyDescent="0.15">
      <c r="A220" s="354" t="s">
        <v>615</v>
      </c>
      <c r="B220" s="356" t="s">
        <v>364</v>
      </c>
      <c r="C220" s="354" t="s">
        <v>365</v>
      </c>
      <c r="D220" s="354" t="s">
        <v>366</v>
      </c>
      <c r="E220" s="354" t="s">
        <v>367</v>
      </c>
      <c r="F220" s="354"/>
      <c r="G220" s="355" t="s">
        <v>368</v>
      </c>
      <c r="H220" s="374" t="s">
        <v>369</v>
      </c>
      <c r="I220" s="357" t="s">
        <v>370</v>
      </c>
      <c r="J220" s="357" t="s">
        <v>371</v>
      </c>
    </row>
    <row r="221" spans="1:10" ht="55.5" customHeight="1" x14ac:dyDescent="0.15">
      <c r="A221" s="354" t="s">
        <v>372</v>
      </c>
      <c r="B221" s="356" t="s">
        <v>616</v>
      </c>
      <c r="C221" s="354" t="s">
        <v>283</v>
      </c>
      <c r="D221" s="354" t="s">
        <v>354</v>
      </c>
      <c r="E221" s="354" t="s">
        <v>392</v>
      </c>
      <c r="F221" s="354"/>
      <c r="G221" s="355" t="s">
        <v>6</v>
      </c>
      <c r="H221" s="374">
        <v>1</v>
      </c>
      <c r="I221" s="357">
        <v>10.77</v>
      </c>
      <c r="J221" s="357">
        <v>10.77</v>
      </c>
    </row>
    <row r="222" spans="1:10" ht="55.5" customHeight="1" x14ac:dyDescent="0.15">
      <c r="A222" s="354" t="s">
        <v>376</v>
      </c>
      <c r="B222" s="356" t="s">
        <v>443</v>
      </c>
      <c r="C222" s="354" t="s">
        <v>283</v>
      </c>
      <c r="D222" s="354" t="s">
        <v>378</v>
      </c>
      <c r="E222" s="354" t="s">
        <v>392</v>
      </c>
      <c r="F222" s="354"/>
      <c r="G222" s="355" t="s">
        <v>319</v>
      </c>
      <c r="H222" s="374">
        <v>0.1</v>
      </c>
      <c r="I222" s="357">
        <v>14.81</v>
      </c>
      <c r="J222" s="357">
        <v>1.48</v>
      </c>
    </row>
    <row r="223" spans="1:10" ht="55.5" customHeight="1" x14ac:dyDescent="0.15">
      <c r="A223" s="354" t="s">
        <v>376</v>
      </c>
      <c r="B223" s="356" t="s">
        <v>617</v>
      </c>
      <c r="C223" s="354" t="s">
        <v>283</v>
      </c>
      <c r="D223" s="354" t="s">
        <v>618</v>
      </c>
      <c r="E223" s="354" t="s">
        <v>392</v>
      </c>
      <c r="F223" s="354"/>
      <c r="G223" s="355" t="s">
        <v>319</v>
      </c>
      <c r="H223" s="374">
        <v>0.1</v>
      </c>
      <c r="I223" s="357">
        <v>18.87</v>
      </c>
      <c r="J223" s="357">
        <v>1.88</v>
      </c>
    </row>
    <row r="224" spans="1:10" ht="55.5" customHeight="1" x14ac:dyDescent="0.15">
      <c r="A224" s="354" t="s">
        <v>393</v>
      </c>
      <c r="B224" s="356" t="s">
        <v>600</v>
      </c>
      <c r="C224" s="354" t="s">
        <v>283</v>
      </c>
      <c r="D224" s="354" t="s">
        <v>318</v>
      </c>
      <c r="E224" s="354" t="s">
        <v>395</v>
      </c>
      <c r="F224" s="354"/>
      <c r="G224" s="355" t="s">
        <v>6</v>
      </c>
      <c r="H224" s="374">
        <v>3.1608200000000003E-2</v>
      </c>
      <c r="I224" s="357">
        <v>10.45</v>
      </c>
      <c r="J224" s="357">
        <v>0.33</v>
      </c>
    </row>
    <row r="225" spans="1:10" ht="55.5" customHeight="1" x14ac:dyDescent="0.15">
      <c r="A225" s="354" t="s">
        <v>393</v>
      </c>
      <c r="B225" s="356" t="s">
        <v>619</v>
      </c>
      <c r="C225" s="354" t="s">
        <v>283</v>
      </c>
      <c r="D225" s="354" t="s">
        <v>620</v>
      </c>
      <c r="E225" s="354" t="s">
        <v>395</v>
      </c>
      <c r="F225" s="354"/>
      <c r="G225" s="355" t="s">
        <v>6</v>
      </c>
      <c r="H225" s="374">
        <v>0.91291310000000003</v>
      </c>
      <c r="I225" s="357">
        <v>7.76</v>
      </c>
      <c r="J225" s="357">
        <v>7.08</v>
      </c>
    </row>
    <row r="226" spans="1:10" ht="55.5" customHeight="1" x14ac:dyDescent="0.15">
      <c r="A226" s="354"/>
      <c r="B226" s="356"/>
      <c r="C226" s="354"/>
      <c r="D226" s="354"/>
      <c r="E226" s="354" t="s">
        <v>385</v>
      </c>
      <c r="F226" s="354">
        <v>2.52</v>
      </c>
      <c r="G226" s="355" t="s">
        <v>386</v>
      </c>
      <c r="H226" s="374">
        <v>0</v>
      </c>
      <c r="I226" s="357" t="s">
        <v>387</v>
      </c>
      <c r="J226" s="357">
        <v>2.52</v>
      </c>
    </row>
    <row r="227" spans="1:10" ht="55.5" customHeight="1" x14ac:dyDescent="0.15">
      <c r="A227" s="354"/>
      <c r="B227" s="356"/>
      <c r="C227" s="354"/>
      <c r="D227" s="354"/>
      <c r="E227" s="354" t="s">
        <v>388</v>
      </c>
      <c r="F227" s="354">
        <v>3.23</v>
      </c>
      <c r="G227" s="355"/>
      <c r="H227" s="374" t="s">
        <v>389</v>
      </c>
      <c r="I227" s="357"/>
      <c r="J227" s="357">
        <v>14</v>
      </c>
    </row>
    <row r="228" spans="1:10" ht="55.5" customHeight="1" x14ac:dyDescent="0.15">
      <c r="A228" s="354"/>
      <c r="B228" s="356"/>
      <c r="C228" s="354"/>
      <c r="D228" s="354"/>
      <c r="E228" s="354"/>
      <c r="F228" s="354"/>
      <c r="G228" s="355"/>
      <c r="H228" s="374"/>
      <c r="I228" s="357"/>
      <c r="J228" s="357"/>
    </row>
    <row r="229" spans="1:10" ht="55.5" customHeight="1" x14ac:dyDescent="0.15">
      <c r="A229" s="354" t="s">
        <v>621</v>
      </c>
      <c r="B229" s="356" t="s">
        <v>364</v>
      </c>
      <c r="C229" s="354" t="s">
        <v>365</v>
      </c>
      <c r="D229" s="354" t="s">
        <v>366</v>
      </c>
      <c r="E229" s="354" t="s">
        <v>367</v>
      </c>
      <c r="F229" s="354"/>
      <c r="G229" s="355" t="s">
        <v>368</v>
      </c>
      <c r="H229" s="374" t="s">
        <v>369</v>
      </c>
      <c r="I229" s="357" t="s">
        <v>370</v>
      </c>
      <c r="J229" s="357" t="s">
        <v>371</v>
      </c>
    </row>
    <row r="230" spans="1:10" ht="55.5" customHeight="1" x14ac:dyDescent="0.15">
      <c r="A230" s="354" t="s">
        <v>372</v>
      </c>
      <c r="B230" s="356" t="s">
        <v>586</v>
      </c>
      <c r="C230" s="354" t="s">
        <v>283</v>
      </c>
      <c r="D230" s="354" t="s">
        <v>20</v>
      </c>
      <c r="E230" s="354" t="s">
        <v>392</v>
      </c>
      <c r="F230" s="354"/>
      <c r="G230" s="355" t="s">
        <v>350</v>
      </c>
      <c r="H230" s="374">
        <v>1</v>
      </c>
      <c r="I230" s="357">
        <v>216.36</v>
      </c>
      <c r="J230" s="357">
        <v>216.36</v>
      </c>
    </row>
    <row r="231" spans="1:10" ht="55.5" customHeight="1" x14ac:dyDescent="0.15">
      <c r="A231" s="354" t="s">
        <v>393</v>
      </c>
      <c r="B231" s="356" t="s">
        <v>587</v>
      </c>
      <c r="C231" s="354" t="s">
        <v>283</v>
      </c>
      <c r="D231" s="354" t="s">
        <v>324</v>
      </c>
      <c r="E231" s="354" t="s">
        <v>395</v>
      </c>
      <c r="F231" s="354"/>
      <c r="G231" s="355" t="s">
        <v>350</v>
      </c>
      <c r="H231" s="374">
        <v>1</v>
      </c>
      <c r="I231" s="357">
        <v>216.36</v>
      </c>
      <c r="J231" s="357">
        <v>216.36</v>
      </c>
    </row>
    <row r="232" spans="1:10" ht="55.5" customHeight="1" x14ac:dyDescent="0.15">
      <c r="A232" s="354"/>
      <c r="B232" s="356"/>
      <c r="C232" s="354"/>
      <c r="D232" s="354"/>
      <c r="E232" s="354" t="s">
        <v>385</v>
      </c>
      <c r="F232" s="354">
        <v>0</v>
      </c>
      <c r="G232" s="355" t="s">
        <v>386</v>
      </c>
      <c r="H232" s="374">
        <v>0</v>
      </c>
      <c r="I232" s="357" t="s">
        <v>387</v>
      </c>
      <c r="J232" s="357">
        <v>0</v>
      </c>
    </row>
    <row r="233" spans="1:10" ht="55.5" customHeight="1" x14ac:dyDescent="0.15">
      <c r="A233" s="354"/>
      <c r="B233" s="356"/>
      <c r="C233" s="354"/>
      <c r="D233" s="354"/>
      <c r="E233" s="354" t="s">
        <v>388</v>
      </c>
      <c r="F233" s="354">
        <v>64.900000000000006</v>
      </c>
      <c r="G233" s="355"/>
      <c r="H233" s="374" t="s">
        <v>389</v>
      </c>
      <c r="I233" s="357"/>
      <c r="J233" s="357">
        <v>281.26</v>
      </c>
    </row>
    <row r="234" spans="1:10" ht="55.5" customHeight="1" x14ac:dyDescent="0.15">
      <c r="A234" s="354"/>
      <c r="B234" s="356"/>
      <c r="C234" s="354"/>
      <c r="D234" s="354"/>
      <c r="E234" s="354"/>
      <c r="F234" s="354"/>
      <c r="G234" s="355"/>
      <c r="H234" s="374"/>
      <c r="I234" s="357"/>
      <c r="J234" s="357"/>
    </row>
    <row r="235" spans="1:10" ht="55.5" customHeight="1" x14ac:dyDescent="0.15">
      <c r="A235" s="354" t="s">
        <v>622</v>
      </c>
      <c r="B235" s="356" t="s">
        <v>364</v>
      </c>
      <c r="C235" s="354" t="s">
        <v>365</v>
      </c>
      <c r="D235" s="354" t="s">
        <v>366</v>
      </c>
      <c r="E235" s="354" t="s">
        <v>367</v>
      </c>
      <c r="F235" s="354"/>
      <c r="G235" s="355" t="s">
        <v>368</v>
      </c>
      <c r="H235" s="374" t="s">
        <v>369</v>
      </c>
      <c r="I235" s="357" t="s">
        <v>370</v>
      </c>
      <c r="J235" s="357" t="s">
        <v>371</v>
      </c>
    </row>
    <row r="236" spans="1:10" ht="55.5" customHeight="1" x14ac:dyDescent="0.15">
      <c r="A236" s="354" t="s">
        <v>372</v>
      </c>
      <c r="B236" s="356" t="s">
        <v>589</v>
      </c>
      <c r="C236" s="354" t="s">
        <v>283</v>
      </c>
      <c r="D236" s="354" t="s">
        <v>18</v>
      </c>
      <c r="E236" s="354" t="s">
        <v>392</v>
      </c>
      <c r="F236" s="354"/>
      <c r="G236" s="355" t="s">
        <v>42</v>
      </c>
      <c r="H236" s="374">
        <v>1</v>
      </c>
      <c r="I236" s="357">
        <v>44.43</v>
      </c>
      <c r="J236" s="357">
        <v>44.43</v>
      </c>
    </row>
    <row r="237" spans="1:10" ht="55.5" customHeight="1" x14ac:dyDescent="0.15">
      <c r="A237" s="354" t="s">
        <v>376</v>
      </c>
      <c r="B237" s="356" t="s">
        <v>443</v>
      </c>
      <c r="C237" s="354" t="s">
        <v>283</v>
      </c>
      <c r="D237" s="354" t="s">
        <v>378</v>
      </c>
      <c r="E237" s="354" t="s">
        <v>392</v>
      </c>
      <c r="F237" s="354"/>
      <c r="G237" s="355" t="s">
        <v>319</v>
      </c>
      <c r="H237" s="374">
        <v>3</v>
      </c>
      <c r="I237" s="357">
        <v>14.81</v>
      </c>
      <c r="J237" s="357">
        <v>44.43</v>
      </c>
    </row>
    <row r="238" spans="1:10" ht="55.5" customHeight="1" x14ac:dyDescent="0.15">
      <c r="A238" s="354"/>
      <c r="B238" s="356"/>
      <c r="C238" s="354"/>
      <c r="D238" s="354"/>
      <c r="E238" s="354" t="s">
        <v>385</v>
      </c>
      <c r="F238" s="354">
        <v>32.07</v>
      </c>
      <c r="G238" s="355" t="s">
        <v>386</v>
      </c>
      <c r="H238" s="374">
        <v>0</v>
      </c>
      <c r="I238" s="357" t="s">
        <v>387</v>
      </c>
      <c r="J238" s="357">
        <v>32.07</v>
      </c>
    </row>
    <row r="239" spans="1:10" ht="55.5" customHeight="1" x14ac:dyDescent="0.15">
      <c r="A239" s="354"/>
      <c r="B239" s="356"/>
      <c r="C239" s="354"/>
      <c r="D239" s="354"/>
      <c r="E239" s="354" t="s">
        <v>388</v>
      </c>
      <c r="F239" s="354">
        <v>13.32</v>
      </c>
      <c r="G239" s="355"/>
      <c r="H239" s="374" t="s">
        <v>389</v>
      </c>
      <c r="I239" s="357"/>
      <c r="J239" s="357">
        <v>57.75</v>
      </c>
    </row>
    <row r="240" spans="1:10" ht="55.5" customHeight="1" x14ac:dyDescent="0.15">
      <c r="A240" s="354"/>
      <c r="B240" s="356"/>
      <c r="C240" s="354"/>
      <c r="D240" s="354"/>
      <c r="E240" s="354"/>
      <c r="F240" s="354"/>
      <c r="G240" s="355"/>
      <c r="H240" s="374"/>
      <c r="I240" s="357"/>
      <c r="J240" s="357"/>
    </row>
    <row r="241" spans="1:10" ht="55.5" customHeight="1" x14ac:dyDescent="0.15">
      <c r="A241" s="354" t="s">
        <v>623</v>
      </c>
      <c r="B241" s="356" t="s">
        <v>364</v>
      </c>
      <c r="C241" s="354" t="s">
        <v>365</v>
      </c>
      <c r="D241" s="354" t="s">
        <v>366</v>
      </c>
      <c r="E241" s="354" t="s">
        <v>367</v>
      </c>
      <c r="F241" s="354"/>
      <c r="G241" s="355" t="s">
        <v>368</v>
      </c>
      <c r="H241" s="374" t="s">
        <v>369</v>
      </c>
      <c r="I241" s="357" t="s">
        <v>370</v>
      </c>
      <c r="J241" s="357" t="s">
        <v>371</v>
      </c>
    </row>
    <row r="242" spans="1:10" ht="55.5" customHeight="1" x14ac:dyDescent="0.15">
      <c r="A242" s="354" t="s">
        <v>372</v>
      </c>
      <c r="B242" s="356" t="s">
        <v>599</v>
      </c>
      <c r="C242" s="354" t="s">
        <v>283</v>
      </c>
      <c r="D242" s="354" t="s">
        <v>352</v>
      </c>
      <c r="E242" s="354" t="s">
        <v>392</v>
      </c>
      <c r="F242" s="354"/>
      <c r="G242" s="355" t="s">
        <v>338</v>
      </c>
      <c r="H242" s="374">
        <v>1</v>
      </c>
      <c r="I242" s="357">
        <v>92.31</v>
      </c>
      <c r="J242" s="357">
        <v>92.31</v>
      </c>
    </row>
    <row r="243" spans="1:10" ht="55.5" customHeight="1" x14ac:dyDescent="0.15">
      <c r="A243" s="354" t="s">
        <v>376</v>
      </c>
      <c r="B243" s="356" t="s">
        <v>443</v>
      </c>
      <c r="C243" s="354" t="s">
        <v>283</v>
      </c>
      <c r="D243" s="354" t="s">
        <v>378</v>
      </c>
      <c r="E243" s="354" t="s">
        <v>392</v>
      </c>
      <c r="F243" s="354"/>
      <c r="G243" s="355" t="s">
        <v>319</v>
      </c>
      <c r="H243" s="374">
        <v>1.0900000000000001</v>
      </c>
      <c r="I243" s="357">
        <v>14.81</v>
      </c>
      <c r="J243" s="357">
        <v>16.14</v>
      </c>
    </row>
    <row r="244" spans="1:10" ht="55.5" customHeight="1" x14ac:dyDescent="0.15">
      <c r="A244" s="354" t="s">
        <v>376</v>
      </c>
      <c r="B244" s="356" t="s">
        <v>441</v>
      </c>
      <c r="C244" s="354" t="s">
        <v>283</v>
      </c>
      <c r="D244" s="354" t="s">
        <v>442</v>
      </c>
      <c r="E244" s="354" t="s">
        <v>392</v>
      </c>
      <c r="F244" s="354"/>
      <c r="G244" s="355" t="s">
        <v>319</v>
      </c>
      <c r="H244" s="374">
        <v>0.94</v>
      </c>
      <c r="I244" s="357">
        <v>18.82</v>
      </c>
      <c r="J244" s="357">
        <v>17.690000000000001</v>
      </c>
    </row>
    <row r="245" spans="1:10" ht="55.5" customHeight="1" x14ac:dyDescent="0.15">
      <c r="A245" s="354" t="s">
        <v>393</v>
      </c>
      <c r="B245" s="356" t="s">
        <v>600</v>
      </c>
      <c r="C245" s="354" t="s">
        <v>283</v>
      </c>
      <c r="D245" s="354" t="s">
        <v>318</v>
      </c>
      <c r="E245" s="354" t="s">
        <v>395</v>
      </c>
      <c r="F245" s="354"/>
      <c r="G245" s="355" t="s">
        <v>6</v>
      </c>
      <c r="H245" s="374">
        <v>4.08648E-2</v>
      </c>
      <c r="I245" s="357">
        <v>10.45</v>
      </c>
      <c r="J245" s="357">
        <v>0.42</v>
      </c>
    </row>
    <row r="246" spans="1:10" ht="55.5" customHeight="1" x14ac:dyDescent="0.15">
      <c r="A246" s="354" t="s">
        <v>393</v>
      </c>
      <c r="B246" s="356" t="s">
        <v>601</v>
      </c>
      <c r="C246" s="354" t="s">
        <v>283</v>
      </c>
      <c r="D246" s="354" t="s">
        <v>323</v>
      </c>
      <c r="E246" s="354" t="s">
        <v>395</v>
      </c>
      <c r="F246" s="354"/>
      <c r="G246" s="355" t="s">
        <v>473</v>
      </c>
      <c r="H246" s="374">
        <v>0.13621610000000001</v>
      </c>
      <c r="I246" s="357">
        <v>108.35</v>
      </c>
      <c r="J246" s="357">
        <v>14.75</v>
      </c>
    </row>
    <row r="247" spans="1:10" ht="55.5" customHeight="1" x14ac:dyDescent="0.15">
      <c r="A247" s="354" t="s">
        <v>393</v>
      </c>
      <c r="B247" s="356" t="s">
        <v>488</v>
      </c>
      <c r="C247" s="354" t="s">
        <v>283</v>
      </c>
      <c r="D247" s="354" t="s">
        <v>322</v>
      </c>
      <c r="E247" s="354" t="s">
        <v>395</v>
      </c>
      <c r="F247" s="354"/>
      <c r="G247" s="355" t="s">
        <v>473</v>
      </c>
      <c r="H247" s="374">
        <v>0.40864859999999997</v>
      </c>
      <c r="I247" s="357">
        <v>58.05</v>
      </c>
      <c r="J247" s="357">
        <v>23.72</v>
      </c>
    </row>
    <row r="248" spans="1:10" ht="55.5" customHeight="1" x14ac:dyDescent="0.15">
      <c r="A248" s="354" t="s">
        <v>393</v>
      </c>
      <c r="B248" s="356" t="s">
        <v>491</v>
      </c>
      <c r="C248" s="354" t="s">
        <v>283</v>
      </c>
      <c r="D248" s="354" t="s">
        <v>320</v>
      </c>
      <c r="E248" s="354" t="s">
        <v>395</v>
      </c>
      <c r="F248" s="354"/>
      <c r="G248" s="355" t="s">
        <v>473</v>
      </c>
      <c r="H248" s="374">
        <v>0.13621610000000001</v>
      </c>
      <c r="I248" s="357">
        <v>116.09</v>
      </c>
      <c r="J248" s="357">
        <v>15.81</v>
      </c>
    </row>
    <row r="249" spans="1:10" ht="55.5" customHeight="1" x14ac:dyDescent="0.15">
      <c r="A249" s="354" t="s">
        <v>393</v>
      </c>
      <c r="B249" s="356" t="s">
        <v>602</v>
      </c>
      <c r="C249" s="354" t="s">
        <v>283</v>
      </c>
      <c r="D249" s="354" t="s">
        <v>321</v>
      </c>
      <c r="E249" s="354" t="s">
        <v>395</v>
      </c>
      <c r="F249" s="354"/>
      <c r="G249" s="355" t="s">
        <v>6</v>
      </c>
      <c r="H249" s="374">
        <v>0.34054050000000002</v>
      </c>
      <c r="I249" s="357">
        <v>11.11</v>
      </c>
      <c r="J249" s="357">
        <v>3.78</v>
      </c>
    </row>
    <row r="250" spans="1:10" ht="55.5" customHeight="1" x14ac:dyDescent="0.15">
      <c r="A250" s="354"/>
      <c r="B250" s="356"/>
      <c r="C250" s="354"/>
      <c r="D250" s="354"/>
      <c r="E250" s="354" t="s">
        <v>385</v>
      </c>
      <c r="F250" s="354">
        <v>25.46</v>
      </c>
      <c r="G250" s="355" t="s">
        <v>386</v>
      </c>
      <c r="H250" s="374">
        <v>0</v>
      </c>
      <c r="I250" s="357" t="s">
        <v>387</v>
      </c>
      <c r="J250" s="357">
        <v>25.46</v>
      </c>
    </row>
    <row r="251" spans="1:10" ht="55.5" customHeight="1" x14ac:dyDescent="0.15">
      <c r="A251" s="354"/>
      <c r="B251" s="356"/>
      <c r="C251" s="354"/>
      <c r="D251" s="354"/>
      <c r="E251" s="354" t="s">
        <v>388</v>
      </c>
      <c r="F251" s="354">
        <v>27.69</v>
      </c>
      <c r="G251" s="355"/>
      <c r="H251" s="374" t="s">
        <v>389</v>
      </c>
      <c r="I251" s="357"/>
      <c r="J251" s="357">
        <v>120</v>
      </c>
    </row>
    <row r="252" spans="1:10" ht="55.5" customHeight="1" x14ac:dyDescent="0.15">
      <c r="A252" s="354"/>
      <c r="B252" s="356"/>
      <c r="C252" s="354"/>
      <c r="D252" s="354"/>
      <c r="E252" s="354"/>
      <c r="F252" s="354"/>
      <c r="G252" s="355"/>
      <c r="H252" s="374"/>
      <c r="I252" s="357"/>
      <c r="J252" s="357"/>
    </row>
    <row r="253" spans="1:10" ht="55.5" customHeight="1" x14ac:dyDescent="0.15">
      <c r="A253" s="354" t="s">
        <v>624</v>
      </c>
      <c r="B253" s="356" t="s">
        <v>364</v>
      </c>
      <c r="C253" s="354" t="s">
        <v>365</v>
      </c>
      <c r="D253" s="354" t="s">
        <v>366</v>
      </c>
      <c r="E253" s="354" t="s">
        <v>367</v>
      </c>
      <c r="F253" s="354"/>
      <c r="G253" s="355" t="s">
        <v>368</v>
      </c>
      <c r="H253" s="374" t="s">
        <v>369</v>
      </c>
      <c r="I253" s="357" t="s">
        <v>370</v>
      </c>
      <c r="J253" s="357" t="s">
        <v>371</v>
      </c>
    </row>
    <row r="254" spans="1:10" ht="55.5" customHeight="1" x14ac:dyDescent="0.15">
      <c r="A254" s="354" t="s">
        <v>372</v>
      </c>
      <c r="B254" s="356" t="s">
        <v>604</v>
      </c>
      <c r="C254" s="354" t="s">
        <v>283</v>
      </c>
      <c r="D254" s="354" t="s">
        <v>353</v>
      </c>
      <c r="E254" s="354" t="s">
        <v>392</v>
      </c>
      <c r="F254" s="354"/>
      <c r="G254" s="355" t="s">
        <v>348</v>
      </c>
      <c r="H254" s="374">
        <v>1</v>
      </c>
      <c r="I254" s="357">
        <v>692.31</v>
      </c>
      <c r="J254" s="357">
        <v>692.31</v>
      </c>
    </row>
    <row r="255" spans="1:10" ht="55.5" customHeight="1" x14ac:dyDescent="0.15">
      <c r="A255" s="354" t="s">
        <v>376</v>
      </c>
      <c r="B255" s="356" t="s">
        <v>605</v>
      </c>
      <c r="C255" s="354" t="s">
        <v>283</v>
      </c>
      <c r="D255" s="354" t="s">
        <v>606</v>
      </c>
      <c r="E255" s="354" t="s">
        <v>392</v>
      </c>
      <c r="F255" s="354"/>
      <c r="G255" s="355" t="s">
        <v>319</v>
      </c>
      <c r="H255" s="374">
        <v>1.5</v>
      </c>
      <c r="I255" s="357">
        <v>18.149999999999999</v>
      </c>
      <c r="J255" s="357">
        <v>27.22</v>
      </c>
    </row>
    <row r="256" spans="1:10" ht="55.5" customHeight="1" x14ac:dyDescent="0.15">
      <c r="A256" s="354" t="s">
        <v>376</v>
      </c>
      <c r="B256" s="356" t="s">
        <v>607</v>
      </c>
      <c r="C256" s="354" t="s">
        <v>283</v>
      </c>
      <c r="D256" s="354" t="s">
        <v>595</v>
      </c>
      <c r="E256" s="354" t="s">
        <v>392</v>
      </c>
      <c r="F256" s="354"/>
      <c r="G256" s="355" t="s">
        <v>319</v>
      </c>
      <c r="H256" s="374">
        <v>5</v>
      </c>
      <c r="I256" s="357">
        <v>18.97</v>
      </c>
      <c r="J256" s="357">
        <v>94.85</v>
      </c>
    </row>
    <row r="257" spans="1:10" ht="55.5" customHeight="1" x14ac:dyDescent="0.15">
      <c r="A257" s="354" t="s">
        <v>376</v>
      </c>
      <c r="B257" s="356" t="s">
        <v>608</v>
      </c>
      <c r="C257" s="354" t="s">
        <v>283</v>
      </c>
      <c r="D257" s="354" t="s">
        <v>609</v>
      </c>
      <c r="E257" s="354" t="s">
        <v>392</v>
      </c>
      <c r="F257" s="354"/>
      <c r="G257" s="355" t="s">
        <v>319</v>
      </c>
      <c r="H257" s="374">
        <v>8</v>
      </c>
      <c r="I257" s="357">
        <v>14.86</v>
      </c>
      <c r="J257" s="357">
        <v>118.88</v>
      </c>
    </row>
    <row r="258" spans="1:10" ht="55.5" customHeight="1" x14ac:dyDescent="0.15">
      <c r="A258" s="354" t="s">
        <v>393</v>
      </c>
      <c r="B258" s="356" t="s">
        <v>610</v>
      </c>
      <c r="C258" s="354" t="s">
        <v>283</v>
      </c>
      <c r="D258" s="354" t="s">
        <v>284</v>
      </c>
      <c r="E258" s="354" t="s">
        <v>395</v>
      </c>
      <c r="F258" s="354"/>
      <c r="G258" s="355" t="s">
        <v>348</v>
      </c>
      <c r="H258" s="374">
        <v>0.84</v>
      </c>
      <c r="I258" s="357">
        <v>113.42</v>
      </c>
      <c r="J258" s="357">
        <v>95.27</v>
      </c>
    </row>
    <row r="259" spans="1:10" ht="55.5" customHeight="1" x14ac:dyDescent="0.15">
      <c r="A259" s="354" t="s">
        <v>393</v>
      </c>
      <c r="B259" s="356" t="s">
        <v>611</v>
      </c>
      <c r="C259" s="354" t="s">
        <v>283</v>
      </c>
      <c r="D259" s="354" t="s">
        <v>285</v>
      </c>
      <c r="E259" s="354" t="s">
        <v>395</v>
      </c>
      <c r="F259" s="354"/>
      <c r="G259" s="355" t="s">
        <v>348</v>
      </c>
      <c r="H259" s="374">
        <v>1.1038946999999999</v>
      </c>
      <c r="I259" s="357">
        <v>48.79</v>
      </c>
      <c r="J259" s="357">
        <v>53.85</v>
      </c>
    </row>
    <row r="260" spans="1:10" ht="55.5" customHeight="1" x14ac:dyDescent="0.15">
      <c r="A260" s="354" t="s">
        <v>393</v>
      </c>
      <c r="B260" s="356" t="s">
        <v>612</v>
      </c>
      <c r="C260" s="354" t="s">
        <v>283</v>
      </c>
      <c r="D260" s="354" t="s">
        <v>286</v>
      </c>
      <c r="E260" s="354" t="s">
        <v>395</v>
      </c>
      <c r="F260" s="354"/>
      <c r="G260" s="355" t="s">
        <v>613</v>
      </c>
      <c r="H260" s="374">
        <v>9.4110271999999995</v>
      </c>
      <c r="I260" s="357">
        <v>31.83</v>
      </c>
      <c r="J260" s="357">
        <v>299.55</v>
      </c>
    </row>
    <row r="261" spans="1:10" ht="55.5" customHeight="1" x14ac:dyDescent="0.15">
      <c r="A261" s="354" t="s">
        <v>393</v>
      </c>
      <c r="B261" s="356" t="s">
        <v>614</v>
      </c>
      <c r="C261" s="354" t="s">
        <v>283</v>
      </c>
      <c r="D261" s="354" t="s">
        <v>282</v>
      </c>
      <c r="E261" s="354" t="s">
        <v>542</v>
      </c>
      <c r="F261" s="354"/>
      <c r="G261" s="355" t="s">
        <v>319</v>
      </c>
      <c r="H261" s="374">
        <v>0.85554799999999998</v>
      </c>
      <c r="I261" s="357">
        <v>3.15</v>
      </c>
      <c r="J261" s="357">
        <v>2.69</v>
      </c>
    </row>
    <row r="262" spans="1:10" ht="55.5" customHeight="1" x14ac:dyDescent="0.15">
      <c r="A262" s="354"/>
      <c r="B262" s="356"/>
      <c r="C262" s="354"/>
      <c r="D262" s="354"/>
      <c r="E262" s="354" t="s">
        <v>385</v>
      </c>
      <c r="F262" s="354">
        <v>180.94</v>
      </c>
      <c r="G262" s="355" t="s">
        <v>386</v>
      </c>
      <c r="H262" s="374">
        <v>0</v>
      </c>
      <c r="I262" s="357" t="s">
        <v>387</v>
      </c>
      <c r="J262" s="357">
        <v>180.94</v>
      </c>
    </row>
    <row r="263" spans="1:10" ht="55.5" customHeight="1" x14ac:dyDescent="0.15">
      <c r="A263" s="354"/>
      <c r="B263" s="356"/>
      <c r="C263" s="354"/>
      <c r="D263" s="354"/>
      <c r="E263" s="354" t="s">
        <v>388</v>
      </c>
      <c r="F263" s="354">
        <v>207.69</v>
      </c>
      <c r="G263" s="355"/>
      <c r="H263" s="374" t="s">
        <v>389</v>
      </c>
      <c r="I263" s="357"/>
      <c r="J263" s="357">
        <v>900</v>
      </c>
    </row>
    <row r="264" spans="1:10" ht="55.5" customHeight="1" x14ac:dyDescent="0.15">
      <c r="A264" s="354"/>
      <c r="B264" s="356"/>
      <c r="C264" s="354"/>
      <c r="D264" s="354"/>
      <c r="E264" s="354"/>
      <c r="F264" s="354"/>
      <c r="G264" s="355"/>
      <c r="H264" s="374"/>
      <c r="I264" s="357"/>
      <c r="J264" s="357"/>
    </row>
    <row r="265" spans="1:10" ht="55.5" customHeight="1" x14ac:dyDescent="0.15">
      <c r="A265" s="354" t="s">
        <v>625</v>
      </c>
      <c r="B265" s="356" t="s">
        <v>364</v>
      </c>
      <c r="C265" s="354" t="s">
        <v>365</v>
      </c>
      <c r="D265" s="354" t="s">
        <v>366</v>
      </c>
      <c r="E265" s="354" t="s">
        <v>367</v>
      </c>
      <c r="F265" s="354"/>
      <c r="G265" s="355" t="s">
        <v>368</v>
      </c>
      <c r="H265" s="374" t="s">
        <v>369</v>
      </c>
      <c r="I265" s="357" t="s">
        <v>370</v>
      </c>
      <c r="J265" s="357" t="s">
        <v>371</v>
      </c>
    </row>
    <row r="266" spans="1:10" ht="55.5" customHeight="1" x14ac:dyDescent="0.15">
      <c r="A266" s="354" t="s">
        <v>372</v>
      </c>
      <c r="B266" s="356" t="s">
        <v>616</v>
      </c>
      <c r="C266" s="354" t="s">
        <v>283</v>
      </c>
      <c r="D266" s="354" t="s">
        <v>354</v>
      </c>
      <c r="E266" s="354" t="s">
        <v>392</v>
      </c>
      <c r="F266" s="354"/>
      <c r="G266" s="355" t="s">
        <v>6</v>
      </c>
      <c r="H266" s="374">
        <v>1</v>
      </c>
      <c r="I266" s="357">
        <v>10.77</v>
      </c>
      <c r="J266" s="357">
        <v>10.77</v>
      </c>
    </row>
    <row r="267" spans="1:10" ht="55.5" customHeight="1" x14ac:dyDescent="0.15">
      <c r="A267" s="354" t="s">
        <v>376</v>
      </c>
      <c r="B267" s="356" t="s">
        <v>443</v>
      </c>
      <c r="C267" s="354" t="s">
        <v>283</v>
      </c>
      <c r="D267" s="354" t="s">
        <v>378</v>
      </c>
      <c r="E267" s="354" t="s">
        <v>392</v>
      </c>
      <c r="F267" s="354"/>
      <c r="G267" s="355" t="s">
        <v>319</v>
      </c>
      <c r="H267" s="374">
        <v>0.1</v>
      </c>
      <c r="I267" s="357">
        <v>14.81</v>
      </c>
      <c r="J267" s="357">
        <v>1.48</v>
      </c>
    </row>
    <row r="268" spans="1:10" ht="55.5" customHeight="1" x14ac:dyDescent="0.15">
      <c r="A268" s="354" t="s">
        <v>376</v>
      </c>
      <c r="B268" s="356" t="s">
        <v>617</v>
      </c>
      <c r="C268" s="354" t="s">
        <v>283</v>
      </c>
      <c r="D268" s="354" t="s">
        <v>618</v>
      </c>
      <c r="E268" s="354" t="s">
        <v>392</v>
      </c>
      <c r="F268" s="354"/>
      <c r="G268" s="355" t="s">
        <v>319</v>
      </c>
      <c r="H268" s="374">
        <v>0.1</v>
      </c>
      <c r="I268" s="357">
        <v>18.87</v>
      </c>
      <c r="J268" s="357">
        <v>1.88</v>
      </c>
    </row>
    <row r="269" spans="1:10" ht="55.5" customHeight="1" x14ac:dyDescent="0.15">
      <c r="A269" s="354" t="s">
        <v>393</v>
      </c>
      <c r="B269" s="356" t="s">
        <v>600</v>
      </c>
      <c r="C269" s="354" t="s">
        <v>283</v>
      </c>
      <c r="D269" s="354" t="s">
        <v>318</v>
      </c>
      <c r="E269" s="354" t="s">
        <v>395</v>
      </c>
      <c r="F269" s="354"/>
      <c r="G269" s="355" t="s">
        <v>6</v>
      </c>
      <c r="H269" s="374">
        <v>3.1608200000000003E-2</v>
      </c>
      <c r="I269" s="357">
        <v>10.45</v>
      </c>
      <c r="J269" s="357">
        <v>0.33</v>
      </c>
    </row>
    <row r="270" spans="1:10" ht="55.5" customHeight="1" x14ac:dyDescent="0.15">
      <c r="A270" s="354" t="s">
        <v>393</v>
      </c>
      <c r="B270" s="356" t="s">
        <v>619</v>
      </c>
      <c r="C270" s="354" t="s">
        <v>283</v>
      </c>
      <c r="D270" s="354" t="s">
        <v>620</v>
      </c>
      <c r="E270" s="354" t="s">
        <v>395</v>
      </c>
      <c r="F270" s="354"/>
      <c r="G270" s="355" t="s">
        <v>6</v>
      </c>
      <c r="H270" s="374">
        <v>0.91291310000000003</v>
      </c>
      <c r="I270" s="357">
        <v>7.76</v>
      </c>
      <c r="J270" s="357">
        <v>7.08</v>
      </c>
    </row>
    <row r="271" spans="1:10" ht="55.5" customHeight="1" x14ac:dyDescent="0.15">
      <c r="A271" s="354"/>
      <c r="B271" s="356"/>
      <c r="C271" s="354"/>
      <c r="D271" s="354"/>
      <c r="E271" s="354" t="s">
        <v>385</v>
      </c>
      <c r="F271" s="354">
        <v>2.52</v>
      </c>
      <c r="G271" s="355" t="s">
        <v>386</v>
      </c>
      <c r="H271" s="374">
        <v>0</v>
      </c>
      <c r="I271" s="357" t="s">
        <v>387</v>
      </c>
      <c r="J271" s="357">
        <v>2.52</v>
      </c>
    </row>
    <row r="272" spans="1:10" ht="55.5" customHeight="1" x14ac:dyDescent="0.15">
      <c r="A272" s="354"/>
      <c r="B272" s="356"/>
      <c r="C272" s="354"/>
      <c r="D272" s="354"/>
      <c r="E272" s="354" t="s">
        <v>388</v>
      </c>
      <c r="F272" s="354">
        <v>3.23</v>
      </c>
      <c r="G272" s="355"/>
      <c r="H272" s="374" t="s">
        <v>389</v>
      </c>
      <c r="I272" s="357"/>
      <c r="J272" s="357">
        <v>14</v>
      </c>
    </row>
    <row r="273" spans="1:10" ht="55.5" customHeight="1" x14ac:dyDescent="0.15">
      <c r="A273" s="354"/>
      <c r="B273" s="356"/>
      <c r="C273" s="354"/>
      <c r="D273" s="354"/>
      <c r="E273" s="354"/>
      <c r="F273" s="354"/>
      <c r="G273" s="355"/>
      <c r="H273" s="374"/>
      <c r="I273" s="357"/>
      <c r="J273" s="357"/>
    </row>
    <row r="274" spans="1:10" ht="55.5" customHeight="1" x14ac:dyDescent="0.15">
      <c r="A274" s="354" t="s">
        <v>626</v>
      </c>
      <c r="B274" s="356" t="s">
        <v>364</v>
      </c>
      <c r="C274" s="354" t="s">
        <v>365</v>
      </c>
      <c r="D274" s="354" t="s">
        <v>366</v>
      </c>
      <c r="E274" s="354" t="s">
        <v>367</v>
      </c>
      <c r="F274" s="354"/>
      <c r="G274" s="355" t="s">
        <v>368</v>
      </c>
      <c r="H274" s="374" t="s">
        <v>369</v>
      </c>
      <c r="I274" s="357" t="s">
        <v>370</v>
      </c>
      <c r="J274" s="357" t="s">
        <v>371</v>
      </c>
    </row>
    <row r="275" spans="1:10" ht="55.5" customHeight="1" x14ac:dyDescent="0.15">
      <c r="A275" s="354" t="s">
        <v>372</v>
      </c>
      <c r="B275" s="356" t="s">
        <v>627</v>
      </c>
      <c r="C275" s="354" t="s">
        <v>277</v>
      </c>
      <c r="D275" s="354" t="s">
        <v>355</v>
      </c>
      <c r="E275" s="354" t="s">
        <v>503</v>
      </c>
      <c r="F275" s="354"/>
      <c r="G275" s="355" t="s">
        <v>356</v>
      </c>
      <c r="H275" s="374">
        <v>1</v>
      </c>
      <c r="I275" s="357">
        <v>85.44</v>
      </c>
      <c r="J275" s="357">
        <v>85.44</v>
      </c>
    </row>
    <row r="276" spans="1:10" ht="55.5" customHeight="1" x14ac:dyDescent="0.15">
      <c r="A276" s="354" t="s">
        <v>376</v>
      </c>
      <c r="B276" s="356" t="s">
        <v>594</v>
      </c>
      <c r="C276" s="354" t="s">
        <v>277</v>
      </c>
      <c r="D276" s="354" t="s">
        <v>595</v>
      </c>
      <c r="E276" s="354" t="s">
        <v>375</v>
      </c>
      <c r="F276" s="354"/>
      <c r="G276" s="355" t="s">
        <v>319</v>
      </c>
      <c r="H276" s="374">
        <v>0.11</v>
      </c>
      <c r="I276" s="357">
        <v>19.79</v>
      </c>
      <c r="J276" s="357">
        <v>2.17</v>
      </c>
    </row>
    <row r="277" spans="1:10" ht="55.5" customHeight="1" x14ac:dyDescent="0.15">
      <c r="A277" s="354" t="s">
        <v>393</v>
      </c>
      <c r="B277" s="356" t="s">
        <v>628</v>
      </c>
      <c r="C277" s="354" t="s">
        <v>277</v>
      </c>
      <c r="D277" s="354" t="s">
        <v>629</v>
      </c>
      <c r="E277" s="354" t="s">
        <v>395</v>
      </c>
      <c r="F277" s="354"/>
      <c r="G277" s="355" t="s">
        <v>6</v>
      </c>
      <c r="H277" s="374">
        <v>1.464</v>
      </c>
      <c r="I277" s="357">
        <v>1.47</v>
      </c>
      <c r="J277" s="357">
        <v>2.15</v>
      </c>
    </row>
    <row r="278" spans="1:10" ht="55.5" customHeight="1" x14ac:dyDescent="0.15">
      <c r="A278" s="354" t="s">
        <v>393</v>
      </c>
      <c r="B278" s="356" t="s">
        <v>630</v>
      </c>
      <c r="C278" s="354" t="s">
        <v>277</v>
      </c>
      <c r="D278" s="354" t="s">
        <v>631</v>
      </c>
      <c r="E278" s="354" t="s">
        <v>395</v>
      </c>
      <c r="F278" s="354"/>
      <c r="G278" s="355" t="s">
        <v>338</v>
      </c>
      <c r="H278" s="374">
        <v>1.068E-2</v>
      </c>
      <c r="I278" s="357">
        <v>3.19</v>
      </c>
      <c r="J278" s="357">
        <v>0.03</v>
      </c>
    </row>
    <row r="279" spans="1:10" ht="55.5" customHeight="1" x14ac:dyDescent="0.15">
      <c r="A279" s="354" t="s">
        <v>393</v>
      </c>
      <c r="B279" s="356" t="s">
        <v>632</v>
      </c>
      <c r="C279" s="354" t="s">
        <v>277</v>
      </c>
      <c r="D279" s="354" t="s">
        <v>633</v>
      </c>
      <c r="E279" s="354" t="s">
        <v>395</v>
      </c>
      <c r="F279" s="354"/>
      <c r="G279" s="355" t="s">
        <v>356</v>
      </c>
      <c r="H279" s="374">
        <v>1</v>
      </c>
      <c r="I279" s="357">
        <v>81.09</v>
      </c>
      <c r="J279" s="357">
        <v>81.09</v>
      </c>
    </row>
    <row r="280" spans="1:10" ht="55.5" customHeight="1" x14ac:dyDescent="0.15">
      <c r="A280" s="354"/>
      <c r="B280" s="356"/>
      <c r="C280" s="354"/>
      <c r="D280" s="354"/>
      <c r="E280" s="354" t="s">
        <v>385</v>
      </c>
      <c r="F280" s="354">
        <v>1.71</v>
      </c>
      <c r="G280" s="355" t="s">
        <v>386</v>
      </c>
      <c r="H280" s="374">
        <v>0</v>
      </c>
      <c r="I280" s="357" t="s">
        <v>387</v>
      </c>
      <c r="J280" s="357">
        <v>1.71</v>
      </c>
    </row>
    <row r="281" spans="1:10" ht="55.5" customHeight="1" x14ac:dyDescent="0.15">
      <c r="A281" s="354"/>
      <c r="B281" s="356"/>
      <c r="C281" s="354"/>
      <c r="D281" s="354"/>
      <c r="E281" s="354" t="s">
        <v>388</v>
      </c>
      <c r="F281" s="354">
        <v>25.63</v>
      </c>
      <c r="G281" s="355"/>
      <c r="H281" s="374" t="s">
        <v>389</v>
      </c>
      <c r="I281" s="357"/>
      <c r="J281" s="357">
        <v>111.07</v>
      </c>
    </row>
    <row r="282" spans="1:10" ht="55.5" customHeight="1" x14ac:dyDescent="0.15">
      <c r="A282" s="354"/>
      <c r="B282" s="356"/>
      <c r="C282" s="354"/>
      <c r="D282" s="354"/>
      <c r="E282" s="354"/>
      <c r="F282" s="354"/>
      <c r="G282" s="355"/>
      <c r="H282" s="374"/>
      <c r="I282" s="357"/>
      <c r="J282" s="357"/>
    </row>
    <row r="283" spans="1:10" ht="55.5" customHeight="1" x14ac:dyDescent="0.15">
      <c r="A283" s="354" t="s">
        <v>634</v>
      </c>
      <c r="B283" s="356" t="s">
        <v>364</v>
      </c>
      <c r="C283" s="354" t="s">
        <v>365</v>
      </c>
      <c r="D283" s="354" t="s">
        <v>366</v>
      </c>
      <c r="E283" s="354" t="s">
        <v>367</v>
      </c>
      <c r="F283" s="354"/>
      <c r="G283" s="355" t="s">
        <v>368</v>
      </c>
      <c r="H283" s="374" t="s">
        <v>369</v>
      </c>
      <c r="I283" s="357" t="s">
        <v>370</v>
      </c>
      <c r="J283" s="357" t="s">
        <v>371</v>
      </c>
    </row>
    <row r="284" spans="1:10" ht="55.5" customHeight="1" x14ac:dyDescent="0.15">
      <c r="A284" s="354" t="s">
        <v>372</v>
      </c>
      <c r="B284" s="356" t="s">
        <v>599</v>
      </c>
      <c r="C284" s="354" t="s">
        <v>283</v>
      </c>
      <c r="D284" s="354" t="s">
        <v>352</v>
      </c>
      <c r="E284" s="354" t="s">
        <v>392</v>
      </c>
      <c r="F284" s="354"/>
      <c r="G284" s="355" t="s">
        <v>338</v>
      </c>
      <c r="H284" s="374">
        <v>1</v>
      </c>
      <c r="I284" s="357">
        <v>92.31</v>
      </c>
      <c r="J284" s="357">
        <v>92.31</v>
      </c>
    </row>
    <row r="285" spans="1:10" ht="55.5" customHeight="1" x14ac:dyDescent="0.15">
      <c r="A285" s="354" t="s">
        <v>376</v>
      </c>
      <c r="B285" s="356" t="s">
        <v>443</v>
      </c>
      <c r="C285" s="354" t="s">
        <v>283</v>
      </c>
      <c r="D285" s="354" t="s">
        <v>378</v>
      </c>
      <c r="E285" s="354" t="s">
        <v>392</v>
      </c>
      <c r="F285" s="354"/>
      <c r="G285" s="355" t="s">
        <v>319</v>
      </c>
      <c r="H285" s="374">
        <v>1.0900000000000001</v>
      </c>
      <c r="I285" s="357">
        <v>14.81</v>
      </c>
      <c r="J285" s="357">
        <v>16.14</v>
      </c>
    </row>
    <row r="286" spans="1:10" ht="55.5" customHeight="1" x14ac:dyDescent="0.15">
      <c r="A286" s="354" t="s">
        <v>376</v>
      </c>
      <c r="B286" s="356" t="s">
        <v>441</v>
      </c>
      <c r="C286" s="354" t="s">
        <v>283</v>
      </c>
      <c r="D286" s="354" t="s">
        <v>442</v>
      </c>
      <c r="E286" s="354" t="s">
        <v>392</v>
      </c>
      <c r="F286" s="354"/>
      <c r="G286" s="355" t="s">
        <v>319</v>
      </c>
      <c r="H286" s="374">
        <v>0.94</v>
      </c>
      <c r="I286" s="357">
        <v>18.82</v>
      </c>
      <c r="J286" s="357">
        <v>17.690000000000001</v>
      </c>
    </row>
    <row r="287" spans="1:10" ht="55.5" customHeight="1" x14ac:dyDescent="0.15">
      <c r="A287" s="354" t="s">
        <v>393</v>
      </c>
      <c r="B287" s="356" t="s">
        <v>600</v>
      </c>
      <c r="C287" s="354" t="s">
        <v>283</v>
      </c>
      <c r="D287" s="354" t="s">
        <v>318</v>
      </c>
      <c r="E287" s="354" t="s">
        <v>395</v>
      </c>
      <c r="F287" s="354"/>
      <c r="G287" s="355" t="s">
        <v>6</v>
      </c>
      <c r="H287" s="374">
        <v>4.08648E-2</v>
      </c>
      <c r="I287" s="357">
        <v>10.45</v>
      </c>
      <c r="J287" s="357">
        <v>0.42</v>
      </c>
    </row>
    <row r="288" spans="1:10" ht="55.5" customHeight="1" x14ac:dyDescent="0.15">
      <c r="A288" s="354" t="s">
        <v>393</v>
      </c>
      <c r="B288" s="356" t="s">
        <v>601</v>
      </c>
      <c r="C288" s="354" t="s">
        <v>283</v>
      </c>
      <c r="D288" s="354" t="s">
        <v>323</v>
      </c>
      <c r="E288" s="354" t="s">
        <v>395</v>
      </c>
      <c r="F288" s="354"/>
      <c r="G288" s="355" t="s">
        <v>473</v>
      </c>
      <c r="H288" s="374">
        <v>0.13621610000000001</v>
      </c>
      <c r="I288" s="357">
        <v>108.35</v>
      </c>
      <c r="J288" s="357">
        <v>14.75</v>
      </c>
    </row>
    <row r="289" spans="1:10" ht="55.5" customHeight="1" x14ac:dyDescent="0.15">
      <c r="A289" s="354" t="s">
        <v>393</v>
      </c>
      <c r="B289" s="356" t="s">
        <v>488</v>
      </c>
      <c r="C289" s="354" t="s">
        <v>283</v>
      </c>
      <c r="D289" s="354" t="s">
        <v>322</v>
      </c>
      <c r="E289" s="354" t="s">
        <v>395</v>
      </c>
      <c r="F289" s="354"/>
      <c r="G289" s="355" t="s">
        <v>473</v>
      </c>
      <c r="H289" s="374">
        <v>0.40864859999999997</v>
      </c>
      <c r="I289" s="357">
        <v>58.05</v>
      </c>
      <c r="J289" s="357">
        <v>23.72</v>
      </c>
    </row>
    <row r="290" spans="1:10" ht="55.5" customHeight="1" x14ac:dyDescent="0.15">
      <c r="A290" s="354" t="s">
        <v>393</v>
      </c>
      <c r="B290" s="356" t="s">
        <v>491</v>
      </c>
      <c r="C290" s="354" t="s">
        <v>283</v>
      </c>
      <c r="D290" s="354" t="s">
        <v>320</v>
      </c>
      <c r="E290" s="354" t="s">
        <v>395</v>
      </c>
      <c r="F290" s="354"/>
      <c r="G290" s="355" t="s">
        <v>473</v>
      </c>
      <c r="H290" s="374">
        <v>0.13621610000000001</v>
      </c>
      <c r="I290" s="357">
        <v>116.09</v>
      </c>
      <c r="J290" s="357">
        <v>15.81</v>
      </c>
    </row>
    <row r="291" spans="1:10" ht="55.5" customHeight="1" x14ac:dyDescent="0.15">
      <c r="A291" s="354" t="s">
        <v>393</v>
      </c>
      <c r="B291" s="356" t="s">
        <v>602</v>
      </c>
      <c r="C291" s="354" t="s">
        <v>283</v>
      </c>
      <c r="D291" s="354" t="s">
        <v>321</v>
      </c>
      <c r="E291" s="354" t="s">
        <v>395</v>
      </c>
      <c r="F291" s="354"/>
      <c r="G291" s="355" t="s">
        <v>6</v>
      </c>
      <c r="H291" s="374">
        <v>0.34054050000000002</v>
      </c>
      <c r="I291" s="357">
        <v>11.11</v>
      </c>
      <c r="J291" s="357">
        <v>3.78</v>
      </c>
    </row>
    <row r="292" spans="1:10" ht="55.5" customHeight="1" x14ac:dyDescent="0.15">
      <c r="A292" s="354"/>
      <c r="B292" s="356"/>
      <c r="C292" s="354"/>
      <c r="D292" s="354"/>
      <c r="E292" s="354" t="s">
        <v>385</v>
      </c>
      <c r="F292" s="354">
        <v>25.46</v>
      </c>
      <c r="G292" s="355" t="s">
        <v>386</v>
      </c>
      <c r="H292" s="374">
        <v>0</v>
      </c>
      <c r="I292" s="357" t="s">
        <v>387</v>
      </c>
      <c r="J292" s="357">
        <v>25.46</v>
      </c>
    </row>
    <row r="293" spans="1:10" ht="55.5" customHeight="1" x14ac:dyDescent="0.15">
      <c r="A293" s="354"/>
      <c r="B293" s="356"/>
      <c r="C293" s="354"/>
      <c r="D293" s="354"/>
      <c r="E293" s="354" t="s">
        <v>388</v>
      </c>
      <c r="F293" s="354">
        <v>27.69</v>
      </c>
      <c r="G293" s="355"/>
      <c r="H293" s="374" t="s">
        <v>389</v>
      </c>
      <c r="I293" s="357"/>
      <c r="J293" s="357">
        <v>120</v>
      </c>
    </row>
    <row r="294" spans="1:10" ht="55.5" customHeight="1" x14ac:dyDescent="0.15">
      <c r="A294" s="354"/>
      <c r="B294" s="356"/>
      <c r="C294" s="354"/>
      <c r="D294" s="354"/>
      <c r="E294" s="354"/>
      <c r="F294" s="354"/>
      <c r="G294" s="355"/>
      <c r="H294" s="374"/>
      <c r="I294" s="357"/>
      <c r="J294" s="357"/>
    </row>
    <row r="295" spans="1:10" ht="55.5" customHeight="1" x14ac:dyDescent="0.15">
      <c r="A295" s="354" t="s">
        <v>635</v>
      </c>
      <c r="B295" s="356" t="s">
        <v>364</v>
      </c>
      <c r="C295" s="354" t="s">
        <v>365</v>
      </c>
      <c r="D295" s="354" t="s">
        <v>366</v>
      </c>
      <c r="E295" s="354" t="s">
        <v>367</v>
      </c>
      <c r="F295" s="354"/>
      <c r="G295" s="355" t="s">
        <v>368</v>
      </c>
      <c r="H295" s="374" t="s">
        <v>369</v>
      </c>
      <c r="I295" s="357" t="s">
        <v>370</v>
      </c>
      <c r="J295" s="357" t="s">
        <v>371</v>
      </c>
    </row>
    <row r="296" spans="1:10" ht="55.5" customHeight="1" x14ac:dyDescent="0.15">
      <c r="A296" s="354" t="s">
        <v>372</v>
      </c>
      <c r="B296" s="356" t="s">
        <v>604</v>
      </c>
      <c r="C296" s="354" t="s">
        <v>283</v>
      </c>
      <c r="D296" s="354" t="s">
        <v>353</v>
      </c>
      <c r="E296" s="354" t="s">
        <v>392</v>
      </c>
      <c r="F296" s="354"/>
      <c r="G296" s="355" t="s">
        <v>348</v>
      </c>
      <c r="H296" s="374">
        <v>1</v>
      </c>
      <c r="I296" s="357">
        <v>692.31</v>
      </c>
      <c r="J296" s="357">
        <v>692.31</v>
      </c>
    </row>
    <row r="297" spans="1:10" ht="55.5" customHeight="1" x14ac:dyDescent="0.15">
      <c r="A297" s="354" t="s">
        <v>376</v>
      </c>
      <c r="B297" s="356" t="s">
        <v>605</v>
      </c>
      <c r="C297" s="354" t="s">
        <v>283</v>
      </c>
      <c r="D297" s="354" t="s">
        <v>606</v>
      </c>
      <c r="E297" s="354" t="s">
        <v>392</v>
      </c>
      <c r="F297" s="354"/>
      <c r="G297" s="355" t="s">
        <v>319</v>
      </c>
      <c r="H297" s="374">
        <v>1.5</v>
      </c>
      <c r="I297" s="357">
        <v>18.149999999999999</v>
      </c>
      <c r="J297" s="357">
        <v>27.22</v>
      </c>
    </row>
    <row r="298" spans="1:10" ht="55.5" customHeight="1" x14ac:dyDescent="0.15">
      <c r="A298" s="354" t="s">
        <v>376</v>
      </c>
      <c r="B298" s="356" t="s">
        <v>607</v>
      </c>
      <c r="C298" s="354" t="s">
        <v>283</v>
      </c>
      <c r="D298" s="354" t="s">
        <v>595</v>
      </c>
      <c r="E298" s="354" t="s">
        <v>392</v>
      </c>
      <c r="F298" s="354"/>
      <c r="G298" s="355" t="s">
        <v>319</v>
      </c>
      <c r="H298" s="374">
        <v>5</v>
      </c>
      <c r="I298" s="357">
        <v>18.97</v>
      </c>
      <c r="J298" s="357">
        <v>94.85</v>
      </c>
    </row>
    <row r="299" spans="1:10" ht="55.5" customHeight="1" x14ac:dyDescent="0.15">
      <c r="A299" s="354" t="s">
        <v>376</v>
      </c>
      <c r="B299" s="356" t="s">
        <v>608</v>
      </c>
      <c r="C299" s="354" t="s">
        <v>283</v>
      </c>
      <c r="D299" s="354" t="s">
        <v>609</v>
      </c>
      <c r="E299" s="354" t="s">
        <v>392</v>
      </c>
      <c r="F299" s="354"/>
      <c r="G299" s="355" t="s">
        <v>319</v>
      </c>
      <c r="H299" s="374">
        <v>8</v>
      </c>
      <c r="I299" s="357">
        <v>14.86</v>
      </c>
      <c r="J299" s="357">
        <v>118.88</v>
      </c>
    </row>
    <row r="300" spans="1:10" ht="55.5" customHeight="1" x14ac:dyDescent="0.15">
      <c r="A300" s="354" t="s">
        <v>393</v>
      </c>
      <c r="B300" s="356" t="s">
        <v>610</v>
      </c>
      <c r="C300" s="354" t="s">
        <v>283</v>
      </c>
      <c r="D300" s="354" t="s">
        <v>284</v>
      </c>
      <c r="E300" s="354" t="s">
        <v>395</v>
      </c>
      <c r="F300" s="354"/>
      <c r="G300" s="355" t="s">
        <v>348</v>
      </c>
      <c r="H300" s="374">
        <v>0.84</v>
      </c>
      <c r="I300" s="357">
        <v>113.42</v>
      </c>
      <c r="J300" s="357">
        <v>95.27</v>
      </c>
    </row>
    <row r="301" spans="1:10" ht="55.5" customHeight="1" x14ac:dyDescent="0.15">
      <c r="A301" s="354" t="s">
        <v>393</v>
      </c>
      <c r="B301" s="356" t="s">
        <v>611</v>
      </c>
      <c r="C301" s="354" t="s">
        <v>283</v>
      </c>
      <c r="D301" s="354" t="s">
        <v>285</v>
      </c>
      <c r="E301" s="354" t="s">
        <v>395</v>
      </c>
      <c r="F301" s="354"/>
      <c r="G301" s="355" t="s">
        <v>348</v>
      </c>
      <c r="H301" s="374">
        <v>1.1038946999999999</v>
      </c>
      <c r="I301" s="357">
        <v>48.79</v>
      </c>
      <c r="J301" s="357">
        <v>53.85</v>
      </c>
    </row>
    <row r="302" spans="1:10" ht="55.5" customHeight="1" x14ac:dyDescent="0.15">
      <c r="A302" s="354" t="s">
        <v>393</v>
      </c>
      <c r="B302" s="356" t="s">
        <v>612</v>
      </c>
      <c r="C302" s="354" t="s">
        <v>283</v>
      </c>
      <c r="D302" s="354" t="s">
        <v>286</v>
      </c>
      <c r="E302" s="354" t="s">
        <v>395</v>
      </c>
      <c r="F302" s="354"/>
      <c r="G302" s="355" t="s">
        <v>613</v>
      </c>
      <c r="H302" s="374">
        <v>9.4110271999999995</v>
      </c>
      <c r="I302" s="357">
        <v>31.83</v>
      </c>
      <c r="J302" s="357">
        <v>299.55</v>
      </c>
    </row>
    <row r="303" spans="1:10" ht="55.5" customHeight="1" x14ac:dyDescent="0.15">
      <c r="A303" s="354" t="s">
        <v>393</v>
      </c>
      <c r="B303" s="356" t="s">
        <v>614</v>
      </c>
      <c r="C303" s="354" t="s">
        <v>283</v>
      </c>
      <c r="D303" s="354" t="s">
        <v>282</v>
      </c>
      <c r="E303" s="354" t="s">
        <v>542</v>
      </c>
      <c r="F303" s="354"/>
      <c r="G303" s="355" t="s">
        <v>319</v>
      </c>
      <c r="H303" s="374">
        <v>0.85554799999999998</v>
      </c>
      <c r="I303" s="357">
        <v>3.15</v>
      </c>
      <c r="J303" s="357">
        <v>2.69</v>
      </c>
    </row>
    <row r="304" spans="1:10" ht="55.5" customHeight="1" x14ac:dyDescent="0.15">
      <c r="A304" s="354"/>
      <c r="B304" s="356"/>
      <c r="C304" s="354"/>
      <c r="D304" s="354"/>
      <c r="E304" s="354" t="s">
        <v>385</v>
      </c>
      <c r="F304" s="354">
        <v>180.94</v>
      </c>
      <c r="G304" s="355" t="s">
        <v>386</v>
      </c>
      <c r="H304" s="374">
        <v>0</v>
      </c>
      <c r="I304" s="357" t="s">
        <v>387</v>
      </c>
      <c r="J304" s="357">
        <v>180.94</v>
      </c>
    </row>
    <row r="305" spans="1:10" ht="55.5" customHeight="1" x14ac:dyDescent="0.15">
      <c r="A305" s="354"/>
      <c r="B305" s="356"/>
      <c r="C305" s="354"/>
      <c r="D305" s="354"/>
      <c r="E305" s="354" t="s">
        <v>388</v>
      </c>
      <c r="F305" s="354">
        <v>207.69</v>
      </c>
      <c r="G305" s="355"/>
      <c r="H305" s="374" t="s">
        <v>389</v>
      </c>
      <c r="I305" s="357"/>
      <c r="J305" s="357">
        <v>900</v>
      </c>
    </row>
    <row r="306" spans="1:10" ht="55.5" customHeight="1" x14ac:dyDescent="0.15">
      <c r="A306" s="354"/>
      <c r="B306" s="356"/>
      <c r="C306" s="354"/>
      <c r="D306" s="354"/>
      <c r="E306" s="354"/>
      <c r="F306" s="354"/>
      <c r="G306" s="355"/>
      <c r="H306" s="374"/>
      <c r="I306" s="357"/>
      <c r="J306" s="357"/>
    </row>
    <row r="307" spans="1:10" ht="55.5" customHeight="1" x14ac:dyDescent="0.15">
      <c r="A307" s="354" t="s">
        <v>636</v>
      </c>
      <c r="B307" s="356" t="s">
        <v>364</v>
      </c>
      <c r="C307" s="354" t="s">
        <v>365</v>
      </c>
      <c r="D307" s="354" t="s">
        <v>366</v>
      </c>
      <c r="E307" s="354" t="s">
        <v>367</v>
      </c>
      <c r="F307" s="354"/>
      <c r="G307" s="355" t="s">
        <v>368</v>
      </c>
      <c r="H307" s="374" t="s">
        <v>369</v>
      </c>
      <c r="I307" s="357" t="s">
        <v>370</v>
      </c>
      <c r="J307" s="357" t="s">
        <v>371</v>
      </c>
    </row>
    <row r="308" spans="1:10" ht="55.5" customHeight="1" x14ac:dyDescent="0.15">
      <c r="A308" s="354" t="s">
        <v>372</v>
      </c>
      <c r="B308" s="356" t="s">
        <v>616</v>
      </c>
      <c r="C308" s="354" t="s">
        <v>283</v>
      </c>
      <c r="D308" s="354" t="s">
        <v>354</v>
      </c>
      <c r="E308" s="354" t="s">
        <v>392</v>
      </c>
      <c r="F308" s="354"/>
      <c r="G308" s="355" t="s">
        <v>6</v>
      </c>
      <c r="H308" s="374">
        <v>1</v>
      </c>
      <c r="I308" s="357">
        <v>10.77</v>
      </c>
      <c r="J308" s="357">
        <v>10.77</v>
      </c>
    </row>
    <row r="309" spans="1:10" ht="55.5" customHeight="1" x14ac:dyDescent="0.15">
      <c r="A309" s="354" t="s">
        <v>376</v>
      </c>
      <c r="B309" s="356" t="s">
        <v>443</v>
      </c>
      <c r="C309" s="354" t="s">
        <v>283</v>
      </c>
      <c r="D309" s="354" t="s">
        <v>378</v>
      </c>
      <c r="E309" s="354" t="s">
        <v>392</v>
      </c>
      <c r="F309" s="354"/>
      <c r="G309" s="355" t="s">
        <v>319</v>
      </c>
      <c r="H309" s="374">
        <v>0.1</v>
      </c>
      <c r="I309" s="357">
        <v>14.81</v>
      </c>
      <c r="J309" s="357">
        <v>1.48</v>
      </c>
    </row>
    <row r="310" spans="1:10" ht="55.5" customHeight="1" x14ac:dyDescent="0.15">
      <c r="A310" s="354" t="s">
        <v>376</v>
      </c>
      <c r="B310" s="356" t="s">
        <v>617</v>
      </c>
      <c r="C310" s="354" t="s">
        <v>283</v>
      </c>
      <c r="D310" s="354" t="s">
        <v>618</v>
      </c>
      <c r="E310" s="354" t="s">
        <v>392</v>
      </c>
      <c r="F310" s="354"/>
      <c r="G310" s="355" t="s">
        <v>319</v>
      </c>
      <c r="H310" s="374">
        <v>0.1</v>
      </c>
      <c r="I310" s="357">
        <v>18.87</v>
      </c>
      <c r="J310" s="357">
        <v>1.88</v>
      </c>
    </row>
    <row r="311" spans="1:10" ht="55.5" customHeight="1" x14ac:dyDescent="0.15">
      <c r="A311" s="354" t="s">
        <v>393</v>
      </c>
      <c r="B311" s="356" t="s">
        <v>600</v>
      </c>
      <c r="C311" s="354" t="s">
        <v>283</v>
      </c>
      <c r="D311" s="354" t="s">
        <v>318</v>
      </c>
      <c r="E311" s="354" t="s">
        <v>395</v>
      </c>
      <c r="F311" s="354"/>
      <c r="G311" s="355" t="s">
        <v>6</v>
      </c>
      <c r="H311" s="374">
        <v>3.1608200000000003E-2</v>
      </c>
      <c r="I311" s="357">
        <v>10.45</v>
      </c>
      <c r="J311" s="357">
        <v>0.33</v>
      </c>
    </row>
    <row r="312" spans="1:10" ht="55.5" customHeight="1" x14ac:dyDescent="0.15">
      <c r="A312" s="354" t="s">
        <v>393</v>
      </c>
      <c r="B312" s="356" t="s">
        <v>619</v>
      </c>
      <c r="C312" s="354" t="s">
        <v>283</v>
      </c>
      <c r="D312" s="354" t="s">
        <v>620</v>
      </c>
      <c r="E312" s="354" t="s">
        <v>395</v>
      </c>
      <c r="F312" s="354"/>
      <c r="G312" s="355" t="s">
        <v>6</v>
      </c>
      <c r="H312" s="374">
        <v>0.91291310000000003</v>
      </c>
      <c r="I312" s="357">
        <v>7.76</v>
      </c>
      <c r="J312" s="357">
        <v>7.08</v>
      </c>
    </row>
    <row r="313" spans="1:10" ht="55.5" customHeight="1" x14ac:dyDescent="0.15">
      <c r="A313" s="354"/>
      <c r="B313" s="356"/>
      <c r="C313" s="354"/>
      <c r="D313" s="354"/>
      <c r="E313" s="354" t="s">
        <v>385</v>
      </c>
      <c r="F313" s="354">
        <v>2.52</v>
      </c>
      <c r="G313" s="355" t="s">
        <v>386</v>
      </c>
      <c r="H313" s="374">
        <v>0</v>
      </c>
      <c r="I313" s="357" t="s">
        <v>387</v>
      </c>
      <c r="J313" s="357">
        <v>2.52</v>
      </c>
    </row>
    <row r="314" spans="1:10" ht="55.5" customHeight="1" x14ac:dyDescent="0.15">
      <c r="A314" s="354"/>
      <c r="B314" s="356"/>
      <c r="C314" s="354"/>
      <c r="D314" s="354"/>
      <c r="E314" s="354" t="s">
        <v>388</v>
      </c>
      <c r="F314" s="354">
        <v>3.23</v>
      </c>
      <c r="G314" s="355"/>
      <c r="H314" s="374" t="s">
        <v>389</v>
      </c>
      <c r="I314" s="357"/>
      <c r="J314" s="357">
        <v>14</v>
      </c>
    </row>
    <row r="315" spans="1:10" ht="55.5" customHeight="1" x14ac:dyDescent="0.15">
      <c r="A315" s="354"/>
      <c r="B315" s="356"/>
      <c r="C315" s="354"/>
      <c r="D315" s="354"/>
      <c r="E315" s="354"/>
      <c r="F315" s="354"/>
      <c r="G315" s="355"/>
      <c r="H315" s="374"/>
      <c r="I315" s="357"/>
      <c r="J315" s="357"/>
    </row>
    <row r="316" spans="1:10" ht="55.5" customHeight="1" x14ac:dyDescent="0.15">
      <c r="A316" s="354" t="s">
        <v>637</v>
      </c>
      <c r="B316" s="356" t="s">
        <v>364</v>
      </c>
      <c r="C316" s="354" t="s">
        <v>365</v>
      </c>
      <c r="D316" s="354" t="s">
        <v>366</v>
      </c>
      <c r="E316" s="354" t="s">
        <v>367</v>
      </c>
      <c r="F316" s="354"/>
      <c r="G316" s="355" t="s">
        <v>368</v>
      </c>
      <c r="H316" s="374" t="s">
        <v>369</v>
      </c>
      <c r="I316" s="357" t="s">
        <v>370</v>
      </c>
      <c r="J316" s="357" t="s">
        <v>371</v>
      </c>
    </row>
    <row r="317" spans="1:10" ht="55.5" customHeight="1" x14ac:dyDescent="0.15">
      <c r="A317" s="354" t="s">
        <v>372</v>
      </c>
      <c r="B317" s="356" t="s">
        <v>599</v>
      </c>
      <c r="C317" s="354" t="s">
        <v>283</v>
      </c>
      <c r="D317" s="354" t="s">
        <v>352</v>
      </c>
      <c r="E317" s="354" t="s">
        <v>392</v>
      </c>
      <c r="F317" s="354"/>
      <c r="G317" s="355" t="s">
        <v>338</v>
      </c>
      <c r="H317" s="374">
        <v>1</v>
      </c>
      <c r="I317" s="357">
        <v>92.31</v>
      </c>
      <c r="J317" s="357">
        <v>92.31</v>
      </c>
    </row>
    <row r="318" spans="1:10" ht="55.5" customHeight="1" x14ac:dyDescent="0.15">
      <c r="A318" s="354" t="s">
        <v>376</v>
      </c>
      <c r="B318" s="356" t="s">
        <v>443</v>
      </c>
      <c r="C318" s="354" t="s">
        <v>283</v>
      </c>
      <c r="D318" s="354" t="s">
        <v>378</v>
      </c>
      <c r="E318" s="354" t="s">
        <v>392</v>
      </c>
      <c r="F318" s="354"/>
      <c r="G318" s="355" t="s">
        <v>319</v>
      </c>
      <c r="H318" s="374">
        <v>1.0900000000000001</v>
      </c>
      <c r="I318" s="357">
        <v>14.81</v>
      </c>
      <c r="J318" s="357">
        <v>16.14</v>
      </c>
    </row>
    <row r="319" spans="1:10" ht="55.5" customHeight="1" x14ac:dyDescent="0.15">
      <c r="A319" s="354" t="s">
        <v>376</v>
      </c>
      <c r="B319" s="356" t="s">
        <v>441</v>
      </c>
      <c r="C319" s="354" t="s">
        <v>283</v>
      </c>
      <c r="D319" s="354" t="s">
        <v>442</v>
      </c>
      <c r="E319" s="354" t="s">
        <v>392</v>
      </c>
      <c r="F319" s="354"/>
      <c r="G319" s="355" t="s">
        <v>319</v>
      </c>
      <c r="H319" s="374">
        <v>0.94</v>
      </c>
      <c r="I319" s="357">
        <v>18.82</v>
      </c>
      <c r="J319" s="357">
        <v>17.690000000000001</v>
      </c>
    </row>
    <row r="320" spans="1:10" ht="55.5" customHeight="1" x14ac:dyDescent="0.15">
      <c r="A320" s="354" t="s">
        <v>393</v>
      </c>
      <c r="B320" s="356" t="s">
        <v>600</v>
      </c>
      <c r="C320" s="354" t="s">
        <v>283</v>
      </c>
      <c r="D320" s="354" t="s">
        <v>318</v>
      </c>
      <c r="E320" s="354" t="s">
        <v>395</v>
      </c>
      <c r="F320" s="354"/>
      <c r="G320" s="355" t="s">
        <v>6</v>
      </c>
      <c r="H320" s="374">
        <v>4.08648E-2</v>
      </c>
      <c r="I320" s="357">
        <v>10.45</v>
      </c>
      <c r="J320" s="357">
        <v>0.42</v>
      </c>
    </row>
    <row r="321" spans="1:10" ht="55.5" customHeight="1" x14ac:dyDescent="0.15">
      <c r="A321" s="354" t="s">
        <v>393</v>
      </c>
      <c r="B321" s="356" t="s">
        <v>601</v>
      </c>
      <c r="C321" s="354" t="s">
        <v>283</v>
      </c>
      <c r="D321" s="354" t="s">
        <v>323</v>
      </c>
      <c r="E321" s="354" t="s">
        <v>395</v>
      </c>
      <c r="F321" s="354"/>
      <c r="G321" s="355" t="s">
        <v>473</v>
      </c>
      <c r="H321" s="374">
        <v>0.13621610000000001</v>
      </c>
      <c r="I321" s="357">
        <v>108.35</v>
      </c>
      <c r="J321" s="357">
        <v>14.75</v>
      </c>
    </row>
    <row r="322" spans="1:10" ht="55.5" customHeight="1" x14ac:dyDescent="0.15">
      <c r="A322" s="354" t="s">
        <v>393</v>
      </c>
      <c r="B322" s="356" t="s">
        <v>488</v>
      </c>
      <c r="C322" s="354" t="s">
        <v>283</v>
      </c>
      <c r="D322" s="354" t="s">
        <v>322</v>
      </c>
      <c r="E322" s="354" t="s">
        <v>395</v>
      </c>
      <c r="F322" s="354"/>
      <c r="G322" s="355" t="s">
        <v>473</v>
      </c>
      <c r="H322" s="374">
        <v>0.40864859999999997</v>
      </c>
      <c r="I322" s="357">
        <v>58.05</v>
      </c>
      <c r="J322" s="357">
        <v>23.72</v>
      </c>
    </row>
    <row r="323" spans="1:10" ht="55.5" customHeight="1" x14ac:dyDescent="0.15">
      <c r="A323" s="354" t="s">
        <v>393</v>
      </c>
      <c r="B323" s="356" t="s">
        <v>491</v>
      </c>
      <c r="C323" s="354" t="s">
        <v>283</v>
      </c>
      <c r="D323" s="354" t="s">
        <v>320</v>
      </c>
      <c r="E323" s="354" t="s">
        <v>395</v>
      </c>
      <c r="F323" s="354"/>
      <c r="G323" s="355" t="s">
        <v>473</v>
      </c>
      <c r="H323" s="374">
        <v>0.13621610000000001</v>
      </c>
      <c r="I323" s="357">
        <v>116.09</v>
      </c>
      <c r="J323" s="357">
        <v>15.81</v>
      </c>
    </row>
    <row r="324" spans="1:10" ht="55.5" customHeight="1" x14ac:dyDescent="0.15">
      <c r="A324" s="354" t="s">
        <v>393</v>
      </c>
      <c r="B324" s="356" t="s">
        <v>602</v>
      </c>
      <c r="C324" s="354" t="s">
        <v>283</v>
      </c>
      <c r="D324" s="354" t="s">
        <v>321</v>
      </c>
      <c r="E324" s="354" t="s">
        <v>395</v>
      </c>
      <c r="F324" s="354"/>
      <c r="G324" s="355" t="s">
        <v>6</v>
      </c>
      <c r="H324" s="374">
        <v>0.34054050000000002</v>
      </c>
      <c r="I324" s="357">
        <v>11.11</v>
      </c>
      <c r="J324" s="357">
        <v>3.78</v>
      </c>
    </row>
    <row r="325" spans="1:10" ht="55.5" customHeight="1" x14ac:dyDescent="0.15">
      <c r="A325" s="354"/>
      <c r="B325" s="356"/>
      <c r="C325" s="354"/>
      <c r="D325" s="354"/>
      <c r="E325" s="354" t="s">
        <v>385</v>
      </c>
      <c r="F325" s="354">
        <v>25.46</v>
      </c>
      <c r="G325" s="355" t="s">
        <v>386</v>
      </c>
      <c r="H325" s="374">
        <v>0</v>
      </c>
      <c r="I325" s="357" t="s">
        <v>387</v>
      </c>
      <c r="J325" s="357">
        <v>25.46</v>
      </c>
    </row>
    <row r="326" spans="1:10" ht="55.5" customHeight="1" x14ac:dyDescent="0.15">
      <c r="A326" s="354"/>
      <c r="B326" s="356"/>
      <c r="C326" s="354"/>
      <c r="D326" s="354"/>
      <c r="E326" s="354" t="s">
        <v>388</v>
      </c>
      <c r="F326" s="354">
        <v>27.69</v>
      </c>
      <c r="G326" s="355"/>
      <c r="H326" s="374" t="s">
        <v>389</v>
      </c>
      <c r="I326" s="357"/>
      <c r="J326" s="357">
        <v>120</v>
      </c>
    </row>
    <row r="327" spans="1:10" ht="55.5" customHeight="1" x14ac:dyDescent="0.15">
      <c r="A327" s="354"/>
      <c r="B327" s="356"/>
      <c r="C327" s="354"/>
      <c r="D327" s="354"/>
      <c r="E327" s="354"/>
      <c r="F327" s="354"/>
      <c r="G327" s="355"/>
      <c r="H327" s="374"/>
      <c r="I327" s="357"/>
      <c r="J327" s="357"/>
    </row>
    <row r="328" spans="1:10" ht="55.5" customHeight="1" x14ac:dyDescent="0.15">
      <c r="A328" s="354" t="s">
        <v>638</v>
      </c>
      <c r="B328" s="356" t="s">
        <v>364</v>
      </c>
      <c r="C328" s="354" t="s">
        <v>365</v>
      </c>
      <c r="D328" s="354" t="s">
        <v>366</v>
      </c>
      <c r="E328" s="354" t="s">
        <v>367</v>
      </c>
      <c r="F328" s="354"/>
      <c r="G328" s="355" t="s">
        <v>368</v>
      </c>
      <c r="H328" s="374" t="s">
        <v>369</v>
      </c>
      <c r="I328" s="357" t="s">
        <v>370</v>
      </c>
      <c r="J328" s="357" t="s">
        <v>371</v>
      </c>
    </row>
    <row r="329" spans="1:10" ht="55.5" customHeight="1" x14ac:dyDescent="0.15">
      <c r="A329" s="354" t="s">
        <v>372</v>
      </c>
      <c r="B329" s="356" t="s">
        <v>604</v>
      </c>
      <c r="C329" s="354" t="s">
        <v>283</v>
      </c>
      <c r="D329" s="354" t="s">
        <v>353</v>
      </c>
      <c r="E329" s="354" t="s">
        <v>392</v>
      </c>
      <c r="F329" s="354"/>
      <c r="G329" s="355" t="s">
        <v>348</v>
      </c>
      <c r="H329" s="374">
        <v>1</v>
      </c>
      <c r="I329" s="357">
        <v>692.31</v>
      </c>
      <c r="J329" s="357">
        <v>692.31</v>
      </c>
    </row>
    <row r="330" spans="1:10" ht="55.5" customHeight="1" x14ac:dyDescent="0.15">
      <c r="A330" s="354" t="s">
        <v>376</v>
      </c>
      <c r="B330" s="356" t="s">
        <v>605</v>
      </c>
      <c r="C330" s="354" t="s">
        <v>283</v>
      </c>
      <c r="D330" s="354" t="s">
        <v>606</v>
      </c>
      <c r="E330" s="354" t="s">
        <v>392</v>
      </c>
      <c r="F330" s="354"/>
      <c r="G330" s="355" t="s">
        <v>319</v>
      </c>
      <c r="H330" s="374">
        <v>1.5</v>
      </c>
      <c r="I330" s="357">
        <v>18.149999999999999</v>
      </c>
      <c r="J330" s="357">
        <v>27.22</v>
      </c>
    </row>
    <row r="331" spans="1:10" ht="55.5" customHeight="1" x14ac:dyDescent="0.15">
      <c r="A331" s="354" t="s">
        <v>376</v>
      </c>
      <c r="B331" s="356" t="s">
        <v>607</v>
      </c>
      <c r="C331" s="354" t="s">
        <v>283</v>
      </c>
      <c r="D331" s="354" t="s">
        <v>595</v>
      </c>
      <c r="E331" s="354" t="s">
        <v>392</v>
      </c>
      <c r="F331" s="354"/>
      <c r="G331" s="355" t="s">
        <v>319</v>
      </c>
      <c r="H331" s="374">
        <v>5</v>
      </c>
      <c r="I331" s="357">
        <v>18.97</v>
      </c>
      <c r="J331" s="357">
        <v>94.85</v>
      </c>
    </row>
    <row r="332" spans="1:10" ht="55.5" customHeight="1" x14ac:dyDescent="0.15">
      <c r="A332" s="354" t="s">
        <v>376</v>
      </c>
      <c r="B332" s="356" t="s">
        <v>608</v>
      </c>
      <c r="C332" s="354" t="s">
        <v>283</v>
      </c>
      <c r="D332" s="354" t="s">
        <v>609</v>
      </c>
      <c r="E332" s="354" t="s">
        <v>392</v>
      </c>
      <c r="F332" s="354"/>
      <c r="G332" s="355" t="s">
        <v>319</v>
      </c>
      <c r="H332" s="374">
        <v>8</v>
      </c>
      <c r="I332" s="357">
        <v>14.86</v>
      </c>
      <c r="J332" s="357">
        <v>118.88</v>
      </c>
    </row>
    <row r="333" spans="1:10" ht="55.5" customHeight="1" x14ac:dyDescent="0.15">
      <c r="A333" s="354" t="s">
        <v>393</v>
      </c>
      <c r="B333" s="356" t="s">
        <v>610</v>
      </c>
      <c r="C333" s="354" t="s">
        <v>283</v>
      </c>
      <c r="D333" s="354" t="s">
        <v>284</v>
      </c>
      <c r="E333" s="354" t="s">
        <v>395</v>
      </c>
      <c r="F333" s="354"/>
      <c r="G333" s="355" t="s">
        <v>348</v>
      </c>
      <c r="H333" s="374">
        <v>0.84</v>
      </c>
      <c r="I333" s="357">
        <v>113.42</v>
      </c>
      <c r="J333" s="357">
        <v>95.27</v>
      </c>
    </row>
    <row r="334" spans="1:10" ht="55.5" customHeight="1" x14ac:dyDescent="0.15">
      <c r="A334" s="354" t="s">
        <v>393</v>
      </c>
      <c r="B334" s="356" t="s">
        <v>611</v>
      </c>
      <c r="C334" s="354" t="s">
        <v>283</v>
      </c>
      <c r="D334" s="354" t="s">
        <v>285</v>
      </c>
      <c r="E334" s="354" t="s">
        <v>395</v>
      </c>
      <c r="F334" s="354"/>
      <c r="G334" s="355" t="s">
        <v>348</v>
      </c>
      <c r="H334" s="374">
        <v>1.1038946999999999</v>
      </c>
      <c r="I334" s="357">
        <v>48.79</v>
      </c>
      <c r="J334" s="357">
        <v>53.85</v>
      </c>
    </row>
    <row r="335" spans="1:10" ht="55.5" customHeight="1" x14ac:dyDescent="0.15">
      <c r="A335" s="354" t="s">
        <v>393</v>
      </c>
      <c r="B335" s="356" t="s">
        <v>612</v>
      </c>
      <c r="C335" s="354" t="s">
        <v>283</v>
      </c>
      <c r="D335" s="354" t="s">
        <v>286</v>
      </c>
      <c r="E335" s="354" t="s">
        <v>395</v>
      </c>
      <c r="F335" s="354"/>
      <c r="G335" s="355" t="s">
        <v>613</v>
      </c>
      <c r="H335" s="374">
        <v>9.4110271999999995</v>
      </c>
      <c r="I335" s="357">
        <v>31.83</v>
      </c>
      <c r="J335" s="357">
        <v>299.55</v>
      </c>
    </row>
    <row r="336" spans="1:10" ht="55.5" customHeight="1" x14ac:dyDescent="0.15">
      <c r="A336" s="354" t="s">
        <v>393</v>
      </c>
      <c r="B336" s="356" t="s">
        <v>614</v>
      </c>
      <c r="C336" s="354" t="s">
        <v>283</v>
      </c>
      <c r="D336" s="354" t="s">
        <v>282</v>
      </c>
      <c r="E336" s="354" t="s">
        <v>542</v>
      </c>
      <c r="F336" s="354"/>
      <c r="G336" s="355" t="s">
        <v>319</v>
      </c>
      <c r="H336" s="374">
        <v>0.85554799999999998</v>
      </c>
      <c r="I336" s="357">
        <v>3.15</v>
      </c>
      <c r="J336" s="357">
        <v>2.69</v>
      </c>
    </row>
    <row r="337" spans="1:10" ht="55.5" customHeight="1" x14ac:dyDescent="0.15">
      <c r="A337" s="354"/>
      <c r="B337" s="356"/>
      <c r="C337" s="354"/>
      <c r="D337" s="354"/>
      <c r="E337" s="354" t="s">
        <v>385</v>
      </c>
      <c r="F337" s="354">
        <v>180.94</v>
      </c>
      <c r="G337" s="355" t="s">
        <v>386</v>
      </c>
      <c r="H337" s="374">
        <v>0</v>
      </c>
      <c r="I337" s="357" t="s">
        <v>387</v>
      </c>
      <c r="J337" s="357">
        <v>180.94</v>
      </c>
    </row>
    <row r="338" spans="1:10" ht="55.5" customHeight="1" x14ac:dyDescent="0.15">
      <c r="A338" s="354"/>
      <c r="B338" s="356"/>
      <c r="C338" s="354"/>
      <c r="D338" s="354"/>
      <c r="E338" s="354" t="s">
        <v>388</v>
      </c>
      <c r="F338" s="354">
        <v>207.69</v>
      </c>
      <c r="G338" s="355"/>
      <c r="H338" s="374" t="s">
        <v>389</v>
      </c>
      <c r="I338" s="357"/>
      <c r="J338" s="357">
        <v>900</v>
      </c>
    </row>
    <row r="339" spans="1:10" ht="55.5" customHeight="1" x14ac:dyDescent="0.15">
      <c r="A339" s="354"/>
      <c r="B339" s="356"/>
      <c r="C339" s="354"/>
      <c r="D339" s="354"/>
      <c r="E339" s="354"/>
      <c r="F339" s="354"/>
      <c r="G339" s="355"/>
      <c r="H339" s="374"/>
      <c r="I339" s="357"/>
      <c r="J339" s="357"/>
    </row>
    <row r="340" spans="1:10" ht="55.5" customHeight="1" x14ac:dyDescent="0.15">
      <c r="A340" s="354" t="s">
        <v>639</v>
      </c>
      <c r="B340" s="356" t="s">
        <v>364</v>
      </c>
      <c r="C340" s="354" t="s">
        <v>365</v>
      </c>
      <c r="D340" s="354" t="s">
        <v>366</v>
      </c>
      <c r="E340" s="354" t="s">
        <v>367</v>
      </c>
      <c r="F340" s="354"/>
      <c r="G340" s="355" t="s">
        <v>368</v>
      </c>
      <c r="H340" s="374" t="s">
        <v>369</v>
      </c>
      <c r="I340" s="357" t="s">
        <v>370</v>
      </c>
      <c r="J340" s="357" t="s">
        <v>371</v>
      </c>
    </row>
    <row r="341" spans="1:10" ht="55.5" customHeight="1" x14ac:dyDescent="0.15">
      <c r="A341" s="354" t="s">
        <v>372</v>
      </c>
      <c r="B341" s="356" t="s">
        <v>616</v>
      </c>
      <c r="C341" s="354" t="s">
        <v>283</v>
      </c>
      <c r="D341" s="354" t="s">
        <v>354</v>
      </c>
      <c r="E341" s="354" t="s">
        <v>392</v>
      </c>
      <c r="F341" s="354"/>
      <c r="G341" s="355" t="s">
        <v>6</v>
      </c>
      <c r="H341" s="374">
        <v>1</v>
      </c>
      <c r="I341" s="357">
        <v>10.77</v>
      </c>
      <c r="J341" s="357">
        <v>10.77</v>
      </c>
    </row>
    <row r="342" spans="1:10" ht="55.5" customHeight="1" x14ac:dyDescent="0.15">
      <c r="A342" s="354" t="s">
        <v>376</v>
      </c>
      <c r="B342" s="356" t="s">
        <v>443</v>
      </c>
      <c r="C342" s="354" t="s">
        <v>283</v>
      </c>
      <c r="D342" s="354" t="s">
        <v>378</v>
      </c>
      <c r="E342" s="354" t="s">
        <v>392</v>
      </c>
      <c r="F342" s="354"/>
      <c r="G342" s="355" t="s">
        <v>319</v>
      </c>
      <c r="H342" s="374">
        <v>0.1</v>
      </c>
      <c r="I342" s="357">
        <v>14.81</v>
      </c>
      <c r="J342" s="357">
        <v>1.48</v>
      </c>
    </row>
    <row r="343" spans="1:10" ht="55.5" customHeight="1" x14ac:dyDescent="0.15">
      <c r="A343" s="354" t="s">
        <v>376</v>
      </c>
      <c r="B343" s="356" t="s">
        <v>617</v>
      </c>
      <c r="C343" s="354" t="s">
        <v>283</v>
      </c>
      <c r="D343" s="354" t="s">
        <v>618</v>
      </c>
      <c r="E343" s="354" t="s">
        <v>392</v>
      </c>
      <c r="F343" s="354"/>
      <c r="G343" s="355" t="s">
        <v>319</v>
      </c>
      <c r="H343" s="374">
        <v>0.1</v>
      </c>
      <c r="I343" s="357">
        <v>18.87</v>
      </c>
      <c r="J343" s="357">
        <v>1.88</v>
      </c>
    </row>
    <row r="344" spans="1:10" ht="55.5" customHeight="1" x14ac:dyDescent="0.15">
      <c r="A344" s="354" t="s">
        <v>393</v>
      </c>
      <c r="B344" s="356" t="s">
        <v>600</v>
      </c>
      <c r="C344" s="354" t="s">
        <v>283</v>
      </c>
      <c r="D344" s="354" t="s">
        <v>318</v>
      </c>
      <c r="E344" s="354" t="s">
        <v>395</v>
      </c>
      <c r="F344" s="354"/>
      <c r="G344" s="355" t="s">
        <v>6</v>
      </c>
      <c r="H344" s="374">
        <v>3.1608200000000003E-2</v>
      </c>
      <c r="I344" s="357">
        <v>10.45</v>
      </c>
      <c r="J344" s="357">
        <v>0.33</v>
      </c>
    </row>
    <row r="345" spans="1:10" ht="55.5" customHeight="1" x14ac:dyDescent="0.15">
      <c r="A345" s="354" t="s">
        <v>393</v>
      </c>
      <c r="B345" s="356" t="s">
        <v>619</v>
      </c>
      <c r="C345" s="354" t="s">
        <v>283</v>
      </c>
      <c r="D345" s="354" t="s">
        <v>620</v>
      </c>
      <c r="E345" s="354" t="s">
        <v>395</v>
      </c>
      <c r="F345" s="354"/>
      <c r="G345" s="355" t="s">
        <v>6</v>
      </c>
      <c r="H345" s="374">
        <v>0.91291310000000003</v>
      </c>
      <c r="I345" s="357">
        <v>7.76</v>
      </c>
      <c r="J345" s="357">
        <v>7.08</v>
      </c>
    </row>
    <row r="346" spans="1:10" ht="55.5" customHeight="1" x14ac:dyDescent="0.15">
      <c r="A346" s="354"/>
      <c r="B346" s="356"/>
      <c r="C346" s="354"/>
      <c r="D346" s="354"/>
      <c r="E346" s="354" t="s">
        <v>385</v>
      </c>
      <c r="F346" s="354">
        <v>2.52</v>
      </c>
      <c r="G346" s="355" t="s">
        <v>386</v>
      </c>
      <c r="H346" s="374">
        <v>0</v>
      </c>
      <c r="I346" s="357" t="s">
        <v>387</v>
      </c>
      <c r="J346" s="357">
        <v>2.52</v>
      </c>
    </row>
    <row r="347" spans="1:10" ht="55.5" customHeight="1" x14ac:dyDescent="0.15">
      <c r="A347" s="354"/>
      <c r="B347" s="356"/>
      <c r="C347" s="354"/>
      <c r="D347" s="354"/>
      <c r="E347" s="354" t="s">
        <v>388</v>
      </c>
      <c r="F347" s="354">
        <v>3.23</v>
      </c>
      <c r="G347" s="355"/>
      <c r="H347" s="374" t="s">
        <v>389</v>
      </c>
      <c r="I347" s="357"/>
      <c r="J347" s="357">
        <v>14</v>
      </c>
    </row>
    <row r="348" spans="1:10" ht="55.5" customHeight="1" x14ac:dyDescent="0.15">
      <c r="A348" s="354"/>
      <c r="B348" s="356"/>
      <c r="C348" s="354"/>
      <c r="D348" s="354"/>
      <c r="E348" s="354"/>
      <c r="F348" s="354"/>
      <c r="G348" s="355"/>
      <c r="H348" s="374"/>
      <c r="I348" s="357"/>
      <c r="J348" s="357"/>
    </row>
    <row r="349" spans="1:10" ht="55.5" customHeight="1" x14ac:dyDescent="0.15">
      <c r="A349" s="354" t="s">
        <v>640</v>
      </c>
      <c r="B349" s="356" t="s">
        <v>364</v>
      </c>
      <c r="C349" s="354" t="s">
        <v>365</v>
      </c>
      <c r="D349" s="354" t="s">
        <v>366</v>
      </c>
      <c r="E349" s="354" t="s">
        <v>367</v>
      </c>
      <c r="F349" s="354"/>
      <c r="G349" s="355" t="s">
        <v>368</v>
      </c>
      <c r="H349" s="374" t="s">
        <v>369</v>
      </c>
      <c r="I349" s="357" t="s">
        <v>370</v>
      </c>
      <c r="J349" s="357" t="s">
        <v>371</v>
      </c>
    </row>
    <row r="350" spans="1:10" ht="55.5" customHeight="1" x14ac:dyDescent="0.15">
      <c r="A350" s="354" t="s">
        <v>372</v>
      </c>
      <c r="B350" s="356" t="s">
        <v>599</v>
      </c>
      <c r="C350" s="354" t="s">
        <v>283</v>
      </c>
      <c r="D350" s="354" t="s">
        <v>352</v>
      </c>
      <c r="E350" s="354" t="s">
        <v>392</v>
      </c>
      <c r="F350" s="354"/>
      <c r="G350" s="355" t="s">
        <v>338</v>
      </c>
      <c r="H350" s="374">
        <v>1</v>
      </c>
      <c r="I350" s="357">
        <v>92.31</v>
      </c>
      <c r="J350" s="357">
        <v>92.31</v>
      </c>
    </row>
    <row r="351" spans="1:10" ht="55.5" customHeight="1" x14ac:dyDescent="0.15">
      <c r="A351" s="354" t="s">
        <v>376</v>
      </c>
      <c r="B351" s="356" t="s">
        <v>443</v>
      </c>
      <c r="C351" s="354" t="s">
        <v>283</v>
      </c>
      <c r="D351" s="354" t="s">
        <v>378</v>
      </c>
      <c r="E351" s="354" t="s">
        <v>392</v>
      </c>
      <c r="F351" s="354"/>
      <c r="G351" s="355" t="s">
        <v>319</v>
      </c>
      <c r="H351" s="374">
        <v>1.0900000000000001</v>
      </c>
      <c r="I351" s="357">
        <v>14.81</v>
      </c>
      <c r="J351" s="357">
        <v>16.14</v>
      </c>
    </row>
    <row r="352" spans="1:10" ht="55.5" customHeight="1" x14ac:dyDescent="0.15">
      <c r="A352" s="354" t="s">
        <v>376</v>
      </c>
      <c r="B352" s="356" t="s">
        <v>441</v>
      </c>
      <c r="C352" s="354" t="s">
        <v>283</v>
      </c>
      <c r="D352" s="354" t="s">
        <v>442</v>
      </c>
      <c r="E352" s="354" t="s">
        <v>392</v>
      </c>
      <c r="F352" s="354"/>
      <c r="G352" s="355" t="s">
        <v>319</v>
      </c>
      <c r="H352" s="374">
        <v>0.94</v>
      </c>
      <c r="I352" s="357">
        <v>18.82</v>
      </c>
      <c r="J352" s="357">
        <v>17.690000000000001</v>
      </c>
    </row>
    <row r="353" spans="1:10" ht="55.5" customHeight="1" x14ac:dyDescent="0.15">
      <c r="A353" s="354" t="s">
        <v>393</v>
      </c>
      <c r="B353" s="356" t="s">
        <v>600</v>
      </c>
      <c r="C353" s="354" t="s">
        <v>283</v>
      </c>
      <c r="D353" s="354" t="s">
        <v>318</v>
      </c>
      <c r="E353" s="354" t="s">
        <v>395</v>
      </c>
      <c r="F353" s="354"/>
      <c r="G353" s="355" t="s">
        <v>6</v>
      </c>
      <c r="H353" s="374">
        <v>4.08648E-2</v>
      </c>
      <c r="I353" s="357">
        <v>10.45</v>
      </c>
      <c r="J353" s="357">
        <v>0.42</v>
      </c>
    </row>
    <row r="354" spans="1:10" ht="55.5" customHeight="1" x14ac:dyDescent="0.15">
      <c r="A354" s="354" t="s">
        <v>393</v>
      </c>
      <c r="B354" s="356" t="s">
        <v>601</v>
      </c>
      <c r="C354" s="354" t="s">
        <v>283</v>
      </c>
      <c r="D354" s="354" t="s">
        <v>323</v>
      </c>
      <c r="E354" s="354" t="s">
        <v>395</v>
      </c>
      <c r="F354" s="354"/>
      <c r="G354" s="355" t="s">
        <v>473</v>
      </c>
      <c r="H354" s="374">
        <v>0.13621610000000001</v>
      </c>
      <c r="I354" s="357">
        <v>108.35</v>
      </c>
      <c r="J354" s="357">
        <v>14.75</v>
      </c>
    </row>
    <row r="355" spans="1:10" ht="55.5" customHeight="1" x14ac:dyDescent="0.15">
      <c r="A355" s="354" t="s">
        <v>393</v>
      </c>
      <c r="B355" s="356" t="s">
        <v>488</v>
      </c>
      <c r="C355" s="354" t="s">
        <v>283</v>
      </c>
      <c r="D355" s="354" t="s">
        <v>322</v>
      </c>
      <c r="E355" s="354" t="s">
        <v>395</v>
      </c>
      <c r="F355" s="354"/>
      <c r="G355" s="355" t="s">
        <v>473</v>
      </c>
      <c r="H355" s="374">
        <v>0.40864859999999997</v>
      </c>
      <c r="I355" s="357">
        <v>58.05</v>
      </c>
      <c r="J355" s="357">
        <v>23.72</v>
      </c>
    </row>
    <row r="356" spans="1:10" ht="55.5" customHeight="1" x14ac:dyDescent="0.15">
      <c r="A356" s="354" t="s">
        <v>393</v>
      </c>
      <c r="B356" s="356" t="s">
        <v>491</v>
      </c>
      <c r="C356" s="354" t="s">
        <v>283</v>
      </c>
      <c r="D356" s="354" t="s">
        <v>320</v>
      </c>
      <c r="E356" s="354" t="s">
        <v>395</v>
      </c>
      <c r="F356" s="354"/>
      <c r="G356" s="355" t="s">
        <v>473</v>
      </c>
      <c r="H356" s="374">
        <v>0.13621610000000001</v>
      </c>
      <c r="I356" s="357">
        <v>116.09</v>
      </c>
      <c r="J356" s="357">
        <v>15.81</v>
      </c>
    </row>
    <row r="357" spans="1:10" ht="55.5" customHeight="1" x14ac:dyDescent="0.15">
      <c r="A357" s="354" t="s">
        <v>393</v>
      </c>
      <c r="B357" s="356" t="s">
        <v>602</v>
      </c>
      <c r="C357" s="354" t="s">
        <v>283</v>
      </c>
      <c r="D357" s="354" t="s">
        <v>321</v>
      </c>
      <c r="E357" s="354" t="s">
        <v>395</v>
      </c>
      <c r="F357" s="354"/>
      <c r="G357" s="355" t="s">
        <v>6</v>
      </c>
      <c r="H357" s="374">
        <v>0.34054050000000002</v>
      </c>
      <c r="I357" s="357">
        <v>11.11</v>
      </c>
      <c r="J357" s="357">
        <v>3.78</v>
      </c>
    </row>
    <row r="358" spans="1:10" ht="55.5" customHeight="1" x14ac:dyDescent="0.15">
      <c r="A358" s="354"/>
      <c r="B358" s="356"/>
      <c r="C358" s="354"/>
      <c r="D358" s="354"/>
      <c r="E358" s="354" t="s">
        <v>385</v>
      </c>
      <c r="F358" s="354">
        <v>25.46</v>
      </c>
      <c r="G358" s="355" t="s">
        <v>386</v>
      </c>
      <c r="H358" s="374">
        <v>0</v>
      </c>
      <c r="I358" s="357" t="s">
        <v>387</v>
      </c>
      <c r="J358" s="357">
        <v>25.46</v>
      </c>
    </row>
    <row r="359" spans="1:10" ht="55.5" customHeight="1" x14ac:dyDescent="0.15">
      <c r="A359" s="354"/>
      <c r="B359" s="356"/>
      <c r="C359" s="354"/>
      <c r="D359" s="354"/>
      <c r="E359" s="354" t="s">
        <v>388</v>
      </c>
      <c r="F359" s="354">
        <v>27.69</v>
      </c>
      <c r="G359" s="355"/>
      <c r="H359" s="374" t="s">
        <v>389</v>
      </c>
      <c r="I359" s="357"/>
      <c r="J359" s="357">
        <v>120</v>
      </c>
    </row>
    <row r="360" spans="1:10" ht="55.5" customHeight="1" x14ac:dyDescent="0.15">
      <c r="A360" s="354"/>
      <c r="B360" s="356"/>
      <c r="C360" s="354"/>
      <c r="D360" s="354"/>
      <c r="E360" s="354"/>
      <c r="F360" s="354"/>
      <c r="G360" s="355"/>
      <c r="H360" s="374"/>
      <c r="I360" s="357"/>
      <c r="J360" s="357"/>
    </row>
    <row r="361" spans="1:10" ht="55.5" customHeight="1" x14ac:dyDescent="0.15">
      <c r="A361" s="354" t="s">
        <v>641</v>
      </c>
      <c r="B361" s="356" t="s">
        <v>364</v>
      </c>
      <c r="C361" s="354" t="s">
        <v>365</v>
      </c>
      <c r="D361" s="354" t="s">
        <v>366</v>
      </c>
      <c r="E361" s="354" t="s">
        <v>367</v>
      </c>
      <c r="F361" s="354"/>
      <c r="G361" s="355" t="s">
        <v>368</v>
      </c>
      <c r="H361" s="374" t="s">
        <v>369</v>
      </c>
      <c r="I361" s="357" t="s">
        <v>370</v>
      </c>
      <c r="J361" s="357" t="s">
        <v>371</v>
      </c>
    </row>
    <row r="362" spans="1:10" ht="55.5" customHeight="1" x14ac:dyDescent="0.15">
      <c r="A362" s="354" t="s">
        <v>372</v>
      </c>
      <c r="B362" s="356" t="s">
        <v>604</v>
      </c>
      <c r="C362" s="354" t="s">
        <v>283</v>
      </c>
      <c r="D362" s="354" t="s">
        <v>353</v>
      </c>
      <c r="E362" s="354" t="s">
        <v>392</v>
      </c>
      <c r="F362" s="354"/>
      <c r="G362" s="355" t="s">
        <v>348</v>
      </c>
      <c r="H362" s="374">
        <v>1</v>
      </c>
      <c r="I362" s="357">
        <v>692.31</v>
      </c>
      <c r="J362" s="357">
        <v>692.31</v>
      </c>
    </row>
    <row r="363" spans="1:10" ht="55.5" customHeight="1" x14ac:dyDescent="0.15">
      <c r="A363" s="354" t="s">
        <v>376</v>
      </c>
      <c r="B363" s="356" t="s">
        <v>605</v>
      </c>
      <c r="C363" s="354" t="s">
        <v>283</v>
      </c>
      <c r="D363" s="354" t="s">
        <v>606</v>
      </c>
      <c r="E363" s="354" t="s">
        <v>392</v>
      </c>
      <c r="F363" s="354"/>
      <c r="G363" s="355" t="s">
        <v>319</v>
      </c>
      <c r="H363" s="374">
        <v>1.5</v>
      </c>
      <c r="I363" s="357">
        <v>18.149999999999999</v>
      </c>
      <c r="J363" s="357">
        <v>27.22</v>
      </c>
    </row>
    <row r="364" spans="1:10" ht="55.5" customHeight="1" x14ac:dyDescent="0.15">
      <c r="A364" s="354" t="s">
        <v>376</v>
      </c>
      <c r="B364" s="356" t="s">
        <v>607</v>
      </c>
      <c r="C364" s="354" t="s">
        <v>283</v>
      </c>
      <c r="D364" s="354" t="s">
        <v>595</v>
      </c>
      <c r="E364" s="354" t="s">
        <v>392</v>
      </c>
      <c r="F364" s="354"/>
      <c r="G364" s="355" t="s">
        <v>319</v>
      </c>
      <c r="H364" s="374">
        <v>5</v>
      </c>
      <c r="I364" s="357">
        <v>18.97</v>
      </c>
      <c r="J364" s="357">
        <v>94.85</v>
      </c>
    </row>
    <row r="365" spans="1:10" ht="55.5" customHeight="1" x14ac:dyDescent="0.15">
      <c r="A365" s="354" t="s">
        <v>376</v>
      </c>
      <c r="B365" s="356" t="s">
        <v>608</v>
      </c>
      <c r="C365" s="354" t="s">
        <v>283</v>
      </c>
      <c r="D365" s="354" t="s">
        <v>609</v>
      </c>
      <c r="E365" s="354" t="s">
        <v>392</v>
      </c>
      <c r="F365" s="354"/>
      <c r="G365" s="355" t="s">
        <v>319</v>
      </c>
      <c r="H365" s="374">
        <v>8</v>
      </c>
      <c r="I365" s="357">
        <v>14.86</v>
      </c>
      <c r="J365" s="357">
        <v>118.88</v>
      </c>
    </row>
    <row r="366" spans="1:10" ht="55.5" customHeight="1" x14ac:dyDescent="0.15">
      <c r="A366" s="354" t="s">
        <v>393</v>
      </c>
      <c r="B366" s="356" t="s">
        <v>610</v>
      </c>
      <c r="C366" s="354" t="s">
        <v>283</v>
      </c>
      <c r="D366" s="354" t="s">
        <v>284</v>
      </c>
      <c r="E366" s="354" t="s">
        <v>395</v>
      </c>
      <c r="F366" s="354"/>
      <c r="G366" s="355" t="s">
        <v>348</v>
      </c>
      <c r="H366" s="374">
        <v>0.84</v>
      </c>
      <c r="I366" s="357">
        <v>113.42</v>
      </c>
      <c r="J366" s="357">
        <v>95.27</v>
      </c>
    </row>
    <row r="367" spans="1:10" ht="55.5" customHeight="1" x14ac:dyDescent="0.15">
      <c r="A367" s="354" t="s">
        <v>393</v>
      </c>
      <c r="B367" s="356" t="s">
        <v>611</v>
      </c>
      <c r="C367" s="354" t="s">
        <v>283</v>
      </c>
      <c r="D367" s="354" t="s">
        <v>285</v>
      </c>
      <c r="E367" s="354" t="s">
        <v>395</v>
      </c>
      <c r="F367" s="354"/>
      <c r="G367" s="355" t="s">
        <v>348</v>
      </c>
      <c r="H367" s="374">
        <v>1.1038946999999999</v>
      </c>
      <c r="I367" s="357">
        <v>48.79</v>
      </c>
      <c r="J367" s="357">
        <v>53.85</v>
      </c>
    </row>
    <row r="368" spans="1:10" ht="55.5" customHeight="1" x14ac:dyDescent="0.15">
      <c r="A368" s="354" t="s">
        <v>393</v>
      </c>
      <c r="B368" s="356" t="s">
        <v>612</v>
      </c>
      <c r="C368" s="354" t="s">
        <v>283</v>
      </c>
      <c r="D368" s="354" t="s">
        <v>286</v>
      </c>
      <c r="E368" s="354" t="s">
        <v>395</v>
      </c>
      <c r="F368" s="354"/>
      <c r="G368" s="355" t="s">
        <v>613</v>
      </c>
      <c r="H368" s="374">
        <v>9.4110271999999995</v>
      </c>
      <c r="I368" s="357">
        <v>31.83</v>
      </c>
      <c r="J368" s="357">
        <v>299.55</v>
      </c>
    </row>
    <row r="369" spans="1:10" ht="55.5" customHeight="1" x14ac:dyDescent="0.15">
      <c r="A369" s="354" t="s">
        <v>393</v>
      </c>
      <c r="B369" s="356" t="s">
        <v>614</v>
      </c>
      <c r="C369" s="354" t="s">
        <v>283</v>
      </c>
      <c r="D369" s="354" t="s">
        <v>282</v>
      </c>
      <c r="E369" s="354" t="s">
        <v>542</v>
      </c>
      <c r="F369" s="354"/>
      <c r="G369" s="355" t="s">
        <v>319</v>
      </c>
      <c r="H369" s="374">
        <v>0.85554799999999998</v>
      </c>
      <c r="I369" s="357">
        <v>3.15</v>
      </c>
      <c r="J369" s="357">
        <v>2.69</v>
      </c>
    </row>
    <row r="370" spans="1:10" ht="55.5" customHeight="1" x14ac:dyDescent="0.15">
      <c r="A370" s="354"/>
      <c r="B370" s="356"/>
      <c r="C370" s="354"/>
      <c r="D370" s="354"/>
      <c r="E370" s="354" t="s">
        <v>385</v>
      </c>
      <c r="F370" s="354">
        <v>180.94</v>
      </c>
      <c r="G370" s="355" t="s">
        <v>386</v>
      </c>
      <c r="H370" s="374">
        <v>0</v>
      </c>
      <c r="I370" s="357" t="s">
        <v>387</v>
      </c>
      <c r="J370" s="357">
        <v>180.94</v>
      </c>
    </row>
    <row r="371" spans="1:10" ht="55.5" customHeight="1" x14ac:dyDescent="0.15">
      <c r="A371" s="354"/>
      <c r="B371" s="356"/>
      <c r="C371" s="354"/>
      <c r="D371" s="354"/>
      <c r="E371" s="354" t="s">
        <v>388</v>
      </c>
      <c r="F371" s="354">
        <v>207.69</v>
      </c>
      <c r="G371" s="355"/>
      <c r="H371" s="374" t="s">
        <v>389</v>
      </c>
      <c r="I371" s="357"/>
      <c r="J371" s="357">
        <v>900</v>
      </c>
    </row>
    <row r="372" spans="1:10" ht="55.5" customHeight="1" x14ac:dyDescent="0.15">
      <c r="A372" s="354"/>
      <c r="B372" s="356"/>
      <c r="C372" s="354"/>
      <c r="D372" s="354"/>
      <c r="E372" s="354"/>
      <c r="F372" s="354"/>
      <c r="G372" s="355"/>
      <c r="H372" s="374"/>
      <c r="I372" s="357"/>
      <c r="J372" s="357"/>
    </row>
    <row r="373" spans="1:10" ht="55.5" customHeight="1" x14ac:dyDescent="0.15">
      <c r="A373" s="354" t="s">
        <v>642</v>
      </c>
      <c r="B373" s="356" t="s">
        <v>364</v>
      </c>
      <c r="C373" s="354" t="s">
        <v>365</v>
      </c>
      <c r="D373" s="354" t="s">
        <v>366</v>
      </c>
      <c r="E373" s="354" t="s">
        <v>367</v>
      </c>
      <c r="F373" s="354"/>
      <c r="G373" s="355" t="s">
        <v>368</v>
      </c>
      <c r="H373" s="374" t="s">
        <v>369</v>
      </c>
      <c r="I373" s="357" t="s">
        <v>370</v>
      </c>
      <c r="J373" s="357" t="s">
        <v>371</v>
      </c>
    </row>
    <row r="374" spans="1:10" ht="55.5" customHeight="1" x14ac:dyDescent="0.15">
      <c r="A374" s="354" t="s">
        <v>372</v>
      </c>
      <c r="B374" s="356" t="s">
        <v>616</v>
      </c>
      <c r="C374" s="354" t="s">
        <v>283</v>
      </c>
      <c r="D374" s="354" t="s">
        <v>354</v>
      </c>
      <c r="E374" s="354" t="s">
        <v>392</v>
      </c>
      <c r="F374" s="354"/>
      <c r="G374" s="355" t="s">
        <v>6</v>
      </c>
      <c r="H374" s="374">
        <v>1</v>
      </c>
      <c r="I374" s="357">
        <v>10.77</v>
      </c>
      <c r="J374" s="357">
        <v>10.77</v>
      </c>
    </row>
    <row r="375" spans="1:10" ht="55.5" customHeight="1" x14ac:dyDescent="0.15">
      <c r="A375" s="354" t="s">
        <v>376</v>
      </c>
      <c r="B375" s="356" t="s">
        <v>443</v>
      </c>
      <c r="C375" s="354" t="s">
        <v>283</v>
      </c>
      <c r="D375" s="354" t="s">
        <v>378</v>
      </c>
      <c r="E375" s="354" t="s">
        <v>392</v>
      </c>
      <c r="F375" s="354"/>
      <c r="G375" s="355" t="s">
        <v>319</v>
      </c>
      <c r="H375" s="374">
        <v>0.1</v>
      </c>
      <c r="I375" s="357">
        <v>14.81</v>
      </c>
      <c r="J375" s="357">
        <v>1.48</v>
      </c>
    </row>
    <row r="376" spans="1:10" ht="55.5" customHeight="1" x14ac:dyDescent="0.15">
      <c r="A376" s="354" t="s">
        <v>376</v>
      </c>
      <c r="B376" s="356" t="s">
        <v>617</v>
      </c>
      <c r="C376" s="354" t="s">
        <v>283</v>
      </c>
      <c r="D376" s="354" t="s">
        <v>618</v>
      </c>
      <c r="E376" s="354" t="s">
        <v>392</v>
      </c>
      <c r="F376" s="354"/>
      <c r="G376" s="355" t="s">
        <v>319</v>
      </c>
      <c r="H376" s="374">
        <v>0.1</v>
      </c>
      <c r="I376" s="357">
        <v>18.87</v>
      </c>
      <c r="J376" s="357">
        <v>1.88</v>
      </c>
    </row>
    <row r="377" spans="1:10" ht="55.5" customHeight="1" x14ac:dyDescent="0.15">
      <c r="A377" s="354" t="s">
        <v>393</v>
      </c>
      <c r="B377" s="356" t="s">
        <v>600</v>
      </c>
      <c r="C377" s="354" t="s">
        <v>283</v>
      </c>
      <c r="D377" s="354" t="s">
        <v>318</v>
      </c>
      <c r="E377" s="354" t="s">
        <v>395</v>
      </c>
      <c r="F377" s="354"/>
      <c r="G377" s="355" t="s">
        <v>6</v>
      </c>
      <c r="H377" s="374">
        <v>3.1608200000000003E-2</v>
      </c>
      <c r="I377" s="357">
        <v>10.45</v>
      </c>
      <c r="J377" s="357">
        <v>0.33</v>
      </c>
    </row>
    <row r="378" spans="1:10" ht="55.5" customHeight="1" x14ac:dyDescent="0.15">
      <c r="A378" s="354" t="s">
        <v>393</v>
      </c>
      <c r="B378" s="356" t="s">
        <v>619</v>
      </c>
      <c r="C378" s="354" t="s">
        <v>283</v>
      </c>
      <c r="D378" s="354" t="s">
        <v>620</v>
      </c>
      <c r="E378" s="354" t="s">
        <v>395</v>
      </c>
      <c r="F378" s="354"/>
      <c r="G378" s="355" t="s">
        <v>6</v>
      </c>
      <c r="H378" s="374">
        <v>0.91291310000000003</v>
      </c>
      <c r="I378" s="357">
        <v>7.76</v>
      </c>
      <c r="J378" s="357">
        <v>7.08</v>
      </c>
    </row>
    <row r="379" spans="1:10" ht="55.5" customHeight="1" x14ac:dyDescent="0.15">
      <c r="A379" s="354"/>
      <c r="B379" s="356"/>
      <c r="C379" s="354"/>
      <c r="D379" s="354"/>
      <c r="E379" s="354" t="s">
        <v>385</v>
      </c>
      <c r="F379" s="354">
        <v>2.52</v>
      </c>
      <c r="G379" s="355" t="s">
        <v>386</v>
      </c>
      <c r="H379" s="374">
        <v>0</v>
      </c>
      <c r="I379" s="357" t="s">
        <v>387</v>
      </c>
      <c r="J379" s="357">
        <v>2.52</v>
      </c>
    </row>
    <row r="380" spans="1:10" ht="55.5" customHeight="1" x14ac:dyDescent="0.15">
      <c r="A380" s="354"/>
      <c r="B380" s="356"/>
      <c r="C380" s="354"/>
      <c r="D380" s="354"/>
      <c r="E380" s="354" t="s">
        <v>388</v>
      </c>
      <c r="F380" s="354">
        <v>3.23</v>
      </c>
      <c r="G380" s="355"/>
      <c r="H380" s="374" t="s">
        <v>389</v>
      </c>
      <c r="I380" s="357"/>
      <c r="J380" s="357">
        <v>14</v>
      </c>
    </row>
    <row r="381" spans="1:10" ht="55.5" customHeight="1" x14ac:dyDescent="0.15">
      <c r="A381" s="354"/>
      <c r="B381" s="356"/>
      <c r="C381" s="354"/>
      <c r="D381" s="354"/>
      <c r="E381" s="354"/>
      <c r="F381" s="354"/>
      <c r="G381" s="355"/>
      <c r="H381" s="374"/>
      <c r="I381" s="357"/>
      <c r="J381" s="357"/>
    </row>
    <row r="382" spans="1:10" ht="55.5" customHeight="1" x14ac:dyDescent="0.15">
      <c r="A382" s="354" t="s">
        <v>643</v>
      </c>
      <c r="B382" s="356" t="s">
        <v>364</v>
      </c>
      <c r="C382" s="354" t="s">
        <v>365</v>
      </c>
      <c r="D382" s="354" t="s">
        <v>366</v>
      </c>
      <c r="E382" s="354" t="s">
        <v>367</v>
      </c>
      <c r="F382" s="354"/>
      <c r="G382" s="355" t="s">
        <v>368</v>
      </c>
      <c r="H382" s="374" t="s">
        <v>369</v>
      </c>
      <c r="I382" s="357" t="s">
        <v>370</v>
      </c>
      <c r="J382" s="357" t="s">
        <v>371</v>
      </c>
    </row>
    <row r="383" spans="1:10" ht="55.5" customHeight="1" x14ac:dyDescent="0.15">
      <c r="A383" s="354" t="s">
        <v>372</v>
      </c>
      <c r="B383" s="356" t="s">
        <v>599</v>
      </c>
      <c r="C383" s="354" t="s">
        <v>283</v>
      </c>
      <c r="D383" s="354" t="s">
        <v>352</v>
      </c>
      <c r="E383" s="354" t="s">
        <v>392</v>
      </c>
      <c r="F383" s="354"/>
      <c r="G383" s="355" t="s">
        <v>338</v>
      </c>
      <c r="H383" s="374">
        <v>1</v>
      </c>
      <c r="I383" s="357">
        <v>92.31</v>
      </c>
      <c r="J383" s="357">
        <v>92.31</v>
      </c>
    </row>
    <row r="384" spans="1:10" ht="55.5" customHeight="1" x14ac:dyDescent="0.15">
      <c r="A384" s="354" t="s">
        <v>376</v>
      </c>
      <c r="B384" s="356" t="s">
        <v>443</v>
      </c>
      <c r="C384" s="354" t="s">
        <v>283</v>
      </c>
      <c r="D384" s="354" t="s">
        <v>378</v>
      </c>
      <c r="E384" s="354" t="s">
        <v>392</v>
      </c>
      <c r="F384" s="354"/>
      <c r="G384" s="355" t="s">
        <v>319</v>
      </c>
      <c r="H384" s="374">
        <v>1.0900000000000001</v>
      </c>
      <c r="I384" s="357">
        <v>14.81</v>
      </c>
      <c r="J384" s="357">
        <v>16.14</v>
      </c>
    </row>
    <row r="385" spans="1:10" ht="55.5" customHeight="1" x14ac:dyDescent="0.15">
      <c r="A385" s="354" t="s">
        <v>376</v>
      </c>
      <c r="B385" s="356" t="s">
        <v>441</v>
      </c>
      <c r="C385" s="354" t="s">
        <v>283</v>
      </c>
      <c r="D385" s="354" t="s">
        <v>442</v>
      </c>
      <c r="E385" s="354" t="s">
        <v>392</v>
      </c>
      <c r="F385" s="354"/>
      <c r="G385" s="355" t="s">
        <v>319</v>
      </c>
      <c r="H385" s="374">
        <v>0.94</v>
      </c>
      <c r="I385" s="357">
        <v>18.82</v>
      </c>
      <c r="J385" s="357">
        <v>17.690000000000001</v>
      </c>
    </row>
    <row r="386" spans="1:10" ht="55.5" customHeight="1" x14ac:dyDescent="0.15">
      <c r="A386" s="354" t="s">
        <v>393</v>
      </c>
      <c r="B386" s="356" t="s">
        <v>600</v>
      </c>
      <c r="C386" s="354" t="s">
        <v>283</v>
      </c>
      <c r="D386" s="354" t="s">
        <v>318</v>
      </c>
      <c r="E386" s="354" t="s">
        <v>395</v>
      </c>
      <c r="F386" s="354"/>
      <c r="G386" s="355" t="s">
        <v>6</v>
      </c>
      <c r="H386" s="374">
        <v>4.08648E-2</v>
      </c>
      <c r="I386" s="357">
        <v>10.45</v>
      </c>
      <c r="J386" s="357">
        <v>0.42</v>
      </c>
    </row>
    <row r="387" spans="1:10" ht="55.5" customHeight="1" x14ac:dyDescent="0.15">
      <c r="A387" s="354" t="s">
        <v>393</v>
      </c>
      <c r="B387" s="356" t="s">
        <v>601</v>
      </c>
      <c r="C387" s="354" t="s">
        <v>283</v>
      </c>
      <c r="D387" s="354" t="s">
        <v>323</v>
      </c>
      <c r="E387" s="354" t="s">
        <v>395</v>
      </c>
      <c r="F387" s="354"/>
      <c r="G387" s="355" t="s">
        <v>473</v>
      </c>
      <c r="H387" s="374">
        <v>0.13621610000000001</v>
      </c>
      <c r="I387" s="357">
        <v>108.35</v>
      </c>
      <c r="J387" s="357">
        <v>14.75</v>
      </c>
    </row>
    <row r="388" spans="1:10" ht="55.5" customHeight="1" x14ac:dyDescent="0.15">
      <c r="A388" s="354" t="s">
        <v>393</v>
      </c>
      <c r="B388" s="356" t="s">
        <v>488</v>
      </c>
      <c r="C388" s="354" t="s">
        <v>283</v>
      </c>
      <c r="D388" s="354" t="s">
        <v>322</v>
      </c>
      <c r="E388" s="354" t="s">
        <v>395</v>
      </c>
      <c r="F388" s="354"/>
      <c r="G388" s="355" t="s">
        <v>473</v>
      </c>
      <c r="H388" s="374">
        <v>0.40864859999999997</v>
      </c>
      <c r="I388" s="357">
        <v>58.05</v>
      </c>
      <c r="J388" s="357">
        <v>23.72</v>
      </c>
    </row>
    <row r="389" spans="1:10" ht="55.5" customHeight="1" x14ac:dyDescent="0.15">
      <c r="A389" s="354" t="s">
        <v>393</v>
      </c>
      <c r="B389" s="356" t="s">
        <v>491</v>
      </c>
      <c r="C389" s="354" t="s">
        <v>283</v>
      </c>
      <c r="D389" s="354" t="s">
        <v>320</v>
      </c>
      <c r="E389" s="354" t="s">
        <v>395</v>
      </c>
      <c r="F389" s="354"/>
      <c r="G389" s="355" t="s">
        <v>473</v>
      </c>
      <c r="H389" s="374">
        <v>0.13621610000000001</v>
      </c>
      <c r="I389" s="357">
        <v>116.09</v>
      </c>
      <c r="J389" s="357">
        <v>15.81</v>
      </c>
    </row>
    <row r="390" spans="1:10" ht="55.5" customHeight="1" x14ac:dyDescent="0.15">
      <c r="A390" s="354" t="s">
        <v>393</v>
      </c>
      <c r="B390" s="356" t="s">
        <v>602</v>
      </c>
      <c r="C390" s="354" t="s">
        <v>283</v>
      </c>
      <c r="D390" s="354" t="s">
        <v>321</v>
      </c>
      <c r="E390" s="354" t="s">
        <v>395</v>
      </c>
      <c r="F390" s="354"/>
      <c r="G390" s="355" t="s">
        <v>6</v>
      </c>
      <c r="H390" s="374">
        <v>0.34054050000000002</v>
      </c>
      <c r="I390" s="357">
        <v>11.11</v>
      </c>
      <c r="J390" s="357">
        <v>3.78</v>
      </c>
    </row>
    <row r="391" spans="1:10" ht="55.5" customHeight="1" x14ac:dyDescent="0.15">
      <c r="A391" s="354"/>
      <c r="B391" s="356"/>
      <c r="C391" s="354"/>
      <c r="D391" s="354"/>
      <c r="E391" s="354" t="s">
        <v>385</v>
      </c>
      <c r="F391" s="354">
        <v>25.46</v>
      </c>
      <c r="G391" s="355" t="s">
        <v>386</v>
      </c>
      <c r="H391" s="374">
        <v>0</v>
      </c>
      <c r="I391" s="357" t="s">
        <v>387</v>
      </c>
      <c r="J391" s="357">
        <v>25.46</v>
      </c>
    </row>
    <row r="392" spans="1:10" ht="55.5" customHeight="1" x14ac:dyDescent="0.15">
      <c r="A392" s="354"/>
      <c r="B392" s="356"/>
      <c r="C392" s="354"/>
      <c r="D392" s="354"/>
      <c r="E392" s="354" t="s">
        <v>388</v>
      </c>
      <c r="F392" s="354">
        <v>27.69</v>
      </c>
      <c r="G392" s="355"/>
      <c r="H392" s="374" t="s">
        <v>389</v>
      </c>
      <c r="I392" s="357"/>
      <c r="J392" s="357">
        <v>120</v>
      </c>
    </row>
    <row r="393" spans="1:10" ht="55.5" customHeight="1" x14ac:dyDescent="0.15">
      <c r="A393" s="354"/>
      <c r="B393" s="356"/>
      <c r="C393" s="354"/>
      <c r="D393" s="354"/>
      <c r="E393" s="354"/>
      <c r="F393" s="354"/>
      <c r="G393" s="355"/>
      <c r="H393" s="374"/>
      <c r="I393" s="357"/>
      <c r="J393" s="357"/>
    </row>
    <row r="394" spans="1:10" ht="55.5" customHeight="1" x14ac:dyDescent="0.15">
      <c r="A394" s="354" t="s">
        <v>644</v>
      </c>
      <c r="B394" s="356" t="s">
        <v>364</v>
      </c>
      <c r="C394" s="354" t="s">
        <v>365</v>
      </c>
      <c r="D394" s="354" t="s">
        <v>366</v>
      </c>
      <c r="E394" s="354" t="s">
        <v>367</v>
      </c>
      <c r="F394" s="354"/>
      <c r="G394" s="355" t="s">
        <v>368</v>
      </c>
      <c r="H394" s="374" t="s">
        <v>369</v>
      </c>
      <c r="I394" s="357" t="s">
        <v>370</v>
      </c>
      <c r="J394" s="357" t="s">
        <v>371</v>
      </c>
    </row>
    <row r="395" spans="1:10" ht="55.5" customHeight="1" x14ac:dyDescent="0.15">
      <c r="A395" s="354" t="s">
        <v>372</v>
      </c>
      <c r="B395" s="356" t="s">
        <v>604</v>
      </c>
      <c r="C395" s="354" t="s">
        <v>283</v>
      </c>
      <c r="D395" s="354" t="s">
        <v>353</v>
      </c>
      <c r="E395" s="354" t="s">
        <v>392</v>
      </c>
      <c r="F395" s="354"/>
      <c r="G395" s="355" t="s">
        <v>348</v>
      </c>
      <c r="H395" s="374">
        <v>1</v>
      </c>
      <c r="I395" s="357">
        <v>692.31</v>
      </c>
      <c r="J395" s="357">
        <v>692.31</v>
      </c>
    </row>
    <row r="396" spans="1:10" ht="55.5" customHeight="1" x14ac:dyDescent="0.15">
      <c r="A396" s="354" t="s">
        <v>376</v>
      </c>
      <c r="B396" s="356" t="s">
        <v>605</v>
      </c>
      <c r="C396" s="354" t="s">
        <v>283</v>
      </c>
      <c r="D396" s="354" t="s">
        <v>606</v>
      </c>
      <c r="E396" s="354" t="s">
        <v>392</v>
      </c>
      <c r="F396" s="354"/>
      <c r="G396" s="355" t="s">
        <v>319</v>
      </c>
      <c r="H396" s="374">
        <v>1.5</v>
      </c>
      <c r="I396" s="357">
        <v>18.149999999999999</v>
      </c>
      <c r="J396" s="357">
        <v>27.22</v>
      </c>
    </row>
    <row r="397" spans="1:10" ht="55.5" customHeight="1" x14ac:dyDescent="0.15">
      <c r="A397" s="354" t="s">
        <v>376</v>
      </c>
      <c r="B397" s="356" t="s">
        <v>607</v>
      </c>
      <c r="C397" s="354" t="s">
        <v>283</v>
      </c>
      <c r="D397" s="354" t="s">
        <v>595</v>
      </c>
      <c r="E397" s="354" t="s">
        <v>392</v>
      </c>
      <c r="F397" s="354"/>
      <c r="G397" s="355" t="s">
        <v>319</v>
      </c>
      <c r="H397" s="374">
        <v>5</v>
      </c>
      <c r="I397" s="357">
        <v>18.97</v>
      </c>
      <c r="J397" s="357">
        <v>94.85</v>
      </c>
    </row>
    <row r="398" spans="1:10" ht="55.5" customHeight="1" x14ac:dyDescent="0.15">
      <c r="A398" s="354" t="s">
        <v>376</v>
      </c>
      <c r="B398" s="356" t="s">
        <v>608</v>
      </c>
      <c r="C398" s="354" t="s">
        <v>283</v>
      </c>
      <c r="D398" s="354" t="s">
        <v>609</v>
      </c>
      <c r="E398" s="354" t="s">
        <v>392</v>
      </c>
      <c r="F398" s="354"/>
      <c r="G398" s="355" t="s">
        <v>319</v>
      </c>
      <c r="H398" s="374">
        <v>8</v>
      </c>
      <c r="I398" s="357">
        <v>14.86</v>
      </c>
      <c r="J398" s="357">
        <v>118.88</v>
      </c>
    </row>
    <row r="399" spans="1:10" ht="55.5" customHeight="1" x14ac:dyDescent="0.15">
      <c r="A399" s="354" t="s">
        <v>393</v>
      </c>
      <c r="B399" s="356" t="s">
        <v>610</v>
      </c>
      <c r="C399" s="354" t="s">
        <v>283</v>
      </c>
      <c r="D399" s="354" t="s">
        <v>284</v>
      </c>
      <c r="E399" s="354" t="s">
        <v>395</v>
      </c>
      <c r="F399" s="354"/>
      <c r="G399" s="355" t="s">
        <v>348</v>
      </c>
      <c r="H399" s="374">
        <v>0.84</v>
      </c>
      <c r="I399" s="357">
        <v>113.42</v>
      </c>
      <c r="J399" s="357">
        <v>95.27</v>
      </c>
    </row>
    <row r="400" spans="1:10" ht="55.5" customHeight="1" x14ac:dyDescent="0.15">
      <c r="A400" s="354" t="s">
        <v>393</v>
      </c>
      <c r="B400" s="356" t="s">
        <v>611</v>
      </c>
      <c r="C400" s="354" t="s">
        <v>283</v>
      </c>
      <c r="D400" s="354" t="s">
        <v>285</v>
      </c>
      <c r="E400" s="354" t="s">
        <v>395</v>
      </c>
      <c r="F400" s="354"/>
      <c r="G400" s="355" t="s">
        <v>348</v>
      </c>
      <c r="H400" s="374">
        <v>1.1038946999999999</v>
      </c>
      <c r="I400" s="357">
        <v>48.79</v>
      </c>
      <c r="J400" s="357">
        <v>53.85</v>
      </c>
    </row>
    <row r="401" spans="1:10" ht="55.5" customHeight="1" x14ac:dyDescent="0.15">
      <c r="A401" s="354" t="s">
        <v>393</v>
      </c>
      <c r="B401" s="356" t="s">
        <v>612</v>
      </c>
      <c r="C401" s="354" t="s">
        <v>283</v>
      </c>
      <c r="D401" s="354" t="s">
        <v>286</v>
      </c>
      <c r="E401" s="354" t="s">
        <v>395</v>
      </c>
      <c r="F401" s="354"/>
      <c r="G401" s="355" t="s">
        <v>613</v>
      </c>
      <c r="H401" s="374">
        <v>9.4110271999999995</v>
      </c>
      <c r="I401" s="357">
        <v>31.83</v>
      </c>
      <c r="J401" s="357">
        <v>299.55</v>
      </c>
    </row>
    <row r="402" spans="1:10" ht="55.5" customHeight="1" x14ac:dyDescent="0.15">
      <c r="A402" s="354" t="s">
        <v>393</v>
      </c>
      <c r="B402" s="356" t="s">
        <v>614</v>
      </c>
      <c r="C402" s="354" t="s">
        <v>283</v>
      </c>
      <c r="D402" s="354" t="s">
        <v>282</v>
      </c>
      <c r="E402" s="354" t="s">
        <v>542</v>
      </c>
      <c r="F402" s="354"/>
      <c r="G402" s="355" t="s">
        <v>319</v>
      </c>
      <c r="H402" s="374">
        <v>0.85554799999999998</v>
      </c>
      <c r="I402" s="357">
        <v>3.15</v>
      </c>
      <c r="J402" s="357">
        <v>2.69</v>
      </c>
    </row>
    <row r="403" spans="1:10" ht="55.5" customHeight="1" x14ac:dyDescent="0.15">
      <c r="A403" s="354"/>
      <c r="B403" s="356"/>
      <c r="C403" s="354"/>
      <c r="D403" s="354"/>
      <c r="E403" s="354" t="s">
        <v>385</v>
      </c>
      <c r="F403" s="354">
        <v>180.94</v>
      </c>
      <c r="G403" s="355" t="s">
        <v>386</v>
      </c>
      <c r="H403" s="374">
        <v>0</v>
      </c>
      <c r="I403" s="357" t="s">
        <v>387</v>
      </c>
      <c r="J403" s="357">
        <v>180.94</v>
      </c>
    </row>
    <row r="404" spans="1:10" ht="55.5" customHeight="1" x14ac:dyDescent="0.15">
      <c r="A404" s="354"/>
      <c r="B404" s="356"/>
      <c r="C404" s="354"/>
      <c r="D404" s="354"/>
      <c r="E404" s="354" t="s">
        <v>388</v>
      </c>
      <c r="F404" s="354">
        <v>207.69</v>
      </c>
      <c r="G404" s="355"/>
      <c r="H404" s="374" t="s">
        <v>389</v>
      </c>
      <c r="I404" s="357"/>
      <c r="J404" s="357">
        <v>900</v>
      </c>
    </row>
    <row r="405" spans="1:10" ht="55.5" customHeight="1" x14ac:dyDescent="0.15">
      <c r="A405" s="354"/>
      <c r="B405" s="356"/>
      <c r="C405" s="354"/>
      <c r="D405" s="354"/>
      <c r="E405" s="354"/>
      <c r="F405" s="354"/>
      <c r="G405" s="355"/>
      <c r="H405" s="374"/>
      <c r="I405" s="357"/>
      <c r="J405" s="357"/>
    </row>
    <row r="406" spans="1:10" ht="55.5" customHeight="1" x14ac:dyDescent="0.15">
      <c r="A406" s="354" t="s">
        <v>645</v>
      </c>
      <c r="B406" s="356" t="s">
        <v>364</v>
      </c>
      <c r="C406" s="354" t="s">
        <v>365</v>
      </c>
      <c r="D406" s="354" t="s">
        <v>366</v>
      </c>
      <c r="E406" s="354" t="s">
        <v>367</v>
      </c>
      <c r="F406" s="354"/>
      <c r="G406" s="355" t="s">
        <v>368</v>
      </c>
      <c r="H406" s="374" t="s">
        <v>369</v>
      </c>
      <c r="I406" s="357" t="s">
        <v>370</v>
      </c>
      <c r="J406" s="357" t="s">
        <v>371</v>
      </c>
    </row>
    <row r="407" spans="1:10" ht="55.5" customHeight="1" x14ac:dyDescent="0.15">
      <c r="A407" s="354" t="s">
        <v>372</v>
      </c>
      <c r="B407" s="356" t="s">
        <v>616</v>
      </c>
      <c r="C407" s="354" t="s">
        <v>283</v>
      </c>
      <c r="D407" s="354" t="s">
        <v>354</v>
      </c>
      <c r="E407" s="354" t="s">
        <v>392</v>
      </c>
      <c r="F407" s="354"/>
      <c r="G407" s="355" t="s">
        <v>6</v>
      </c>
      <c r="H407" s="374">
        <v>1</v>
      </c>
      <c r="I407" s="357">
        <v>10.77</v>
      </c>
      <c r="J407" s="357">
        <v>10.77</v>
      </c>
    </row>
    <row r="408" spans="1:10" ht="55.5" customHeight="1" x14ac:dyDescent="0.15">
      <c r="A408" s="354" t="s">
        <v>376</v>
      </c>
      <c r="B408" s="356" t="s">
        <v>443</v>
      </c>
      <c r="C408" s="354" t="s">
        <v>283</v>
      </c>
      <c r="D408" s="354" t="s">
        <v>378</v>
      </c>
      <c r="E408" s="354" t="s">
        <v>392</v>
      </c>
      <c r="F408" s="354"/>
      <c r="G408" s="355" t="s">
        <v>319</v>
      </c>
      <c r="H408" s="374">
        <v>0.1</v>
      </c>
      <c r="I408" s="357">
        <v>14.81</v>
      </c>
      <c r="J408" s="357">
        <v>1.48</v>
      </c>
    </row>
    <row r="409" spans="1:10" ht="55.5" customHeight="1" x14ac:dyDescent="0.15">
      <c r="A409" s="354" t="s">
        <v>376</v>
      </c>
      <c r="B409" s="356" t="s">
        <v>617</v>
      </c>
      <c r="C409" s="354" t="s">
        <v>283</v>
      </c>
      <c r="D409" s="354" t="s">
        <v>618</v>
      </c>
      <c r="E409" s="354" t="s">
        <v>392</v>
      </c>
      <c r="F409" s="354"/>
      <c r="G409" s="355" t="s">
        <v>319</v>
      </c>
      <c r="H409" s="374">
        <v>0.1</v>
      </c>
      <c r="I409" s="357">
        <v>18.87</v>
      </c>
      <c r="J409" s="357">
        <v>1.88</v>
      </c>
    </row>
    <row r="410" spans="1:10" ht="55.5" customHeight="1" x14ac:dyDescent="0.15">
      <c r="A410" s="354" t="s">
        <v>393</v>
      </c>
      <c r="B410" s="356" t="s">
        <v>600</v>
      </c>
      <c r="C410" s="354" t="s">
        <v>283</v>
      </c>
      <c r="D410" s="354" t="s">
        <v>318</v>
      </c>
      <c r="E410" s="354" t="s">
        <v>395</v>
      </c>
      <c r="F410" s="354"/>
      <c r="G410" s="355" t="s">
        <v>6</v>
      </c>
      <c r="H410" s="374">
        <v>3.1608200000000003E-2</v>
      </c>
      <c r="I410" s="357">
        <v>10.45</v>
      </c>
      <c r="J410" s="357">
        <v>0.33</v>
      </c>
    </row>
    <row r="411" spans="1:10" ht="55.5" customHeight="1" x14ac:dyDescent="0.15">
      <c r="A411" s="354" t="s">
        <v>393</v>
      </c>
      <c r="B411" s="356" t="s">
        <v>619</v>
      </c>
      <c r="C411" s="354" t="s">
        <v>283</v>
      </c>
      <c r="D411" s="354" t="s">
        <v>620</v>
      </c>
      <c r="E411" s="354" t="s">
        <v>395</v>
      </c>
      <c r="F411" s="354"/>
      <c r="G411" s="355" t="s">
        <v>6</v>
      </c>
      <c r="H411" s="374">
        <v>0.91291310000000003</v>
      </c>
      <c r="I411" s="357">
        <v>7.76</v>
      </c>
      <c r="J411" s="357">
        <v>7.08</v>
      </c>
    </row>
    <row r="412" spans="1:10" ht="55.5" customHeight="1" x14ac:dyDescent="0.15">
      <c r="A412" s="354"/>
      <c r="B412" s="356"/>
      <c r="C412" s="354"/>
      <c r="D412" s="354"/>
      <c r="E412" s="354" t="s">
        <v>385</v>
      </c>
      <c r="F412" s="354">
        <v>2.52</v>
      </c>
      <c r="G412" s="355" t="s">
        <v>386</v>
      </c>
      <c r="H412" s="374">
        <v>0</v>
      </c>
      <c r="I412" s="357" t="s">
        <v>387</v>
      </c>
      <c r="J412" s="357">
        <v>2.52</v>
      </c>
    </row>
    <row r="413" spans="1:10" ht="55.5" customHeight="1" x14ac:dyDescent="0.15">
      <c r="A413" s="354"/>
      <c r="B413" s="356"/>
      <c r="C413" s="354"/>
      <c r="D413" s="354"/>
      <c r="E413" s="354" t="s">
        <v>388</v>
      </c>
      <c r="F413" s="354">
        <v>3.23</v>
      </c>
      <c r="G413" s="355"/>
      <c r="H413" s="374" t="s">
        <v>389</v>
      </c>
      <c r="I413" s="357"/>
      <c r="J413" s="357">
        <v>14</v>
      </c>
    </row>
    <row r="414" spans="1:10" ht="55.5" customHeight="1" x14ac:dyDescent="0.15">
      <c r="A414" s="354"/>
      <c r="B414" s="356"/>
      <c r="C414" s="354"/>
      <c r="D414" s="354"/>
      <c r="E414" s="354"/>
      <c r="F414" s="354"/>
      <c r="G414" s="355"/>
      <c r="H414" s="374"/>
      <c r="I414" s="357"/>
      <c r="J414" s="357"/>
    </row>
    <row r="415" spans="1:10" ht="55.5" customHeight="1" x14ac:dyDescent="0.15">
      <c r="A415" s="354" t="s">
        <v>646</v>
      </c>
      <c r="B415" s="356" t="s">
        <v>364</v>
      </c>
      <c r="C415" s="354" t="s">
        <v>365</v>
      </c>
      <c r="D415" s="354" t="s">
        <v>366</v>
      </c>
      <c r="E415" s="354" t="s">
        <v>367</v>
      </c>
      <c r="F415" s="354"/>
      <c r="G415" s="355" t="s">
        <v>368</v>
      </c>
      <c r="H415" s="374" t="s">
        <v>369</v>
      </c>
      <c r="I415" s="357" t="s">
        <v>370</v>
      </c>
      <c r="J415" s="357" t="s">
        <v>371</v>
      </c>
    </row>
    <row r="416" spans="1:10" ht="55.5" customHeight="1" x14ac:dyDescent="0.15">
      <c r="A416" s="354" t="s">
        <v>372</v>
      </c>
      <c r="B416" s="356" t="s">
        <v>647</v>
      </c>
      <c r="C416" s="354" t="s">
        <v>277</v>
      </c>
      <c r="D416" s="354" t="s">
        <v>358</v>
      </c>
      <c r="E416" s="354" t="s">
        <v>648</v>
      </c>
      <c r="F416" s="354"/>
      <c r="G416" s="355" t="s">
        <v>348</v>
      </c>
      <c r="H416" s="374">
        <v>1</v>
      </c>
      <c r="I416" s="357">
        <v>11.08</v>
      </c>
      <c r="J416" s="357">
        <v>11.08</v>
      </c>
    </row>
    <row r="417" spans="1:10" ht="55.5" customHeight="1" x14ac:dyDescent="0.15">
      <c r="A417" s="354" t="s">
        <v>376</v>
      </c>
      <c r="B417" s="356" t="s">
        <v>499</v>
      </c>
      <c r="C417" s="354" t="s">
        <v>277</v>
      </c>
      <c r="D417" s="354" t="s">
        <v>500</v>
      </c>
      <c r="E417" s="354" t="s">
        <v>375</v>
      </c>
      <c r="F417" s="354"/>
      <c r="G417" s="355" t="s">
        <v>319</v>
      </c>
      <c r="H417" s="374">
        <v>0.17</v>
      </c>
      <c r="I417" s="357">
        <v>19.59</v>
      </c>
      <c r="J417" s="357">
        <v>3.33</v>
      </c>
    </row>
    <row r="418" spans="1:10" ht="55.5" customHeight="1" x14ac:dyDescent="0.15">
      <c r="A418" s="354" t="s">
        <v>376</v>
      </c>
      <c r="B418" s="356" t="s">
        <v>377</v>
      </c>
      <c r="C418" s="354" t="s">
        <v>277</v>
      </c>
      <c r="D418" s="354" t="s">
        <v>378</v>
      </c>
      <c r="E418" s="354" t="s">
        <v>375</v>
      </c>
      <c r="F418" s="354"/>
      <c r="G418" s="355" t="s">
        <v>319</v>
      </c>
      <c r="H418" s="374">
        <v>0.17</v>
      </c>
      <c r="I418" s="357">
        <v>15.39</v>
      </c>
      <c r="J418" s="357">
        <v>2.61</v>
      </c>
    </row>
    <row r="419" spans="1:10" ht="55.5" customHeight="1" x14ac:dyDescent="0.15">
      <c r="A419" s="354" t="s">
        <v>393</v>
      </c>
      <c r="B419" s="356" t="s">
        <v>506</v>
      </c>
      <c r="C419" s="354" t="s">
        <v>277</v>
      </c>
      <c r="D419" s="354" t="s">
        <v>507</v>
      </c>
      <c r="E419" s="354" t="s">
        <v>395</v>
      </c>
      <c r="F419" s="354"/>
      <c r="G419" s="355" t="s">
        <v>350</v>
      </c>
      <c r="H419" s="374">
        <v>0.4</v>
      </c>
      <c r="I419" s="357">
        <v>6.9</v>
      </c>
      <c r="J419" s="357">
        <v>2.76</v>
      </c>
    </row>
    <row r="420" spans="1:10" ht="55.5" customHeight="1" x14ac:dyDescent="0.15">
      <c r="A420" s="354" t="s">
        <v>393</v>
      </c>
      <c r="B420" s="356" t="s">
        <v>510</v>
      </c>
      <c r="C420" s="354" t="s">
        <v>277</v>
      </c>
      <c r="D420" s="354" t="s">
        <v>511</v>
      </c>
      <c r="E420" s="354" t="s">
        <v>395</v>
      </c>
      <c r="F420" s="354"/>
      <c r="G420" s="355" t="s">
        <v>6</v>
      </c>
      <c r="H420" s="374">
        <v>3.3000000000000002E-2</v>
      </c>
      <c r="I420" s="357">
        <v>14.57</v>
      </c>
      <c r="J420" s="357">
        <v>0.48</v>
      </c>
    </row>
    <row r="421" spans="1:10" ht="55.5" customHeight="1" x14ac:dyDescent="0.15">
      <c r="A421" s="354" t="s">
        <v>393</v>
      </c>
      <c r="B421" s="356" t="s">
        <v>649</v>
      </c>
      <c r="C421" s="354" t="s">
        <v>277</v>
      </c>
      <c r="D421" s="354" t="s">
        <v>650</v>
      </c>
      <c r="E421" s="354" t="s">
        <v>395</v>
      </c>
      <c r="F421" s="354"/>
      <c r="G421" s="355" t="s">
        <v>350</v>
      </c>
      <c r="H421" s="374">
        <v>0.24399999999999999</v>
      </c>
      <c r="I421" s="357">
        <v>7.8</v>
      </c>
      <c r="J421" s="357">
        <v>1.9</v>
      </c>
    </row>
    <row r="422" spans="1:10" ht="55.5" customHeight="1" x14ac:dyDescent="0.15">
      <c r="A422" s="354"/>
      <c r="B422" s="356"/>
      <c r="C422" s="354"/>
      <c r="D422" s="354"/>
      <c r="E422" s="354" t="s">
        <v>385</v>
      </c>
      <c r="F422" s="354">
        <v>4.53</v>
      </c>
      <c r="G422" s="355" t="s">
        <v>386</v>
      </c>
      <c r="H422" s="374">
        <v>0</v>
      </c>
      <c r="I422" s="357" t="s">
        <v>387</v>
      </c>
      <c r="J422" s="357">
        <v>4.53</v>
      </c>
    </row>
    <row r="423" spans="1:10" ht="55.5" customHeight="1" x14ac:dyDescent="0.15">
      <c r="A423" s="354"/>
      <c r="B423" s="356"/>
      <c r="C423" s="354"/>
      <c r="D423" s="354"/>
      <c r="E423" s="354" t="s">
        <v>388</v>
      </c>
      <c r="F423" s="354">
        <v>3.32</v>
      </c>
      <c r="G423" s="355"/>
      <c r="H423" s="374" t="s">
        <v>389</v>
      </c>
      <c r="I423" s="357"/>
      <c r="J423" s="357">
        <v>14.4</v>
      </c>
    </row>
    <row r="424" spans="1:10" ht="55.5" customHeight="1" x14ac:dyDescent="0.15">
      <c r="A424" s="354"/>
      <c r="B424" s="356"/>
      <c r="C424" s="354"/>
      <c r="D424" s="354"/>
      <c r="E424" s="354"/>
      <c r="F424" s="354"/>
      <c r="G424" s="355"/>
      <c r="H424" s="374"/>
      <c r="I424" s="357"/>
      <c r="J424" s="357"/>
    </row>
    <row r="425" spans="1:10" ht="55.5" customHeight="1" x14ac:dyDescent="0.15">
      <c r="A425" s="354" t="s">
        <v>651</v>
      </c>
      <c r="B425" s="356" t="s">
        <v>364</v>
      </c>
      <c r="C425" s="354" t="s">
        <v>365</v>
      </c>
      <c r="D425" s="354" t="s">
        <v>366</v>
      </c>
      <c r="E425" s="354" t="s">
        <v>367</v>
      </c>
      <c r="F425" s="354"/>
      <c r="G425" s="355" t="s">
        <v>368</v>
      </c>
      <c r="H425" s="374" t="s">
        <v>369</v>
      </c>
      <c r="I425" s="357" t="s">
        <v>370</v>
      </c>
      <c r="J425" s="357" t="s">
        <v>371</v>
      </c>
    </row>
    <row r="426" spans="1:10" ht="55.5" customHeight="1" x14ac:dyDescent="0.15">
      <c r="A426" s="354" t="s">
        <v>372</v>
      </c>
      <c r="B426" s="356" t="s">
        <v>599</v>
      </c>
      <c r="C426" s="354" t="s">
        <v>283</v>
      </c>
      <c r="D426" s="354" t="s">
        <v>352</v>
      </c>
      <c r="E426" s="354" t="s">
        <v>392</v>
      </c>
      <c r="F426" s="354"/>
      <c r="G426" s="355" t="s">
        <v>338</v>
      </c>
      <c r="H426" s="374">
        <v>1</v>
      </c>
      <c r="I426" s="357">
        <v>92.31</v>
      </c>
      <c r="J426" s="357">
        <v>92.31</v>
      </c>
    </row>
    <row r="427" spans="1:10" ht="55.5" customHeight="1" x14ac:dyDescent="0.15">
      <c r="A427" s="354" t="s">
        <v>376</v>
      </c>
      <c r="B427" s="356" t="s">
        <v>443</v>
      </c>
      <c r="C427" s="354" t="s">
        <v>283</v>
      </c>
      <c r="D427" s="354" t="s">
        <v>378</v>
      </c>
      <c r="E427" s="354" t="s">
        <v>392</v>
      </c>
      <c r="F427" s="354"/>
      <c r="G427" s="355" t="s">
        <v>319</v>
      </c>
      <c r="H427" s="374">
        <v>1.0900000000000001</v>
      </c>
      <c r="I427" s="357">
        <v>14.81</v>
      </c>
      <c r="J427" s="357">
        <v>16.14</v>
      </c>
    </row>
    <row r="428" spans="1:10" ht="55.5" customHeight="1" x14ac:dyDescent="0.15">
      <c r="A428" s="354" t="s">
        <v>376</v>
      </c>
      <c r="B428" s="356" t="s">
        <v>441</v>
      </c>
      <c r="C428" s="354" t="s">
        <v>283</v>
      </c>
      <c r="D428" s="354" t="s">
        <v>442</v>
      </c>
      <c r="E428" s="354" t="s">
        <v>392</v>
      </c>
      <c r="F428" s="354"/>
      <c r="G428" s="355" t="s">
        <v>319</v>
      </c>
      <c r="H428" s="374">
        <v>0.94</v>
      </c>
      <c r="I428" s="357">
        <v>18.82</v>
      </c>
      <c r="J428" s="357">
        <v>17.690000000000001</v>
      </c>
    </row>
    <row r="429" spans="1:10" ht="55.5" customHeight="1" x14ac:dyDescent="0.15">
      <c r="A429" s="354" t="s">
        <v>393</v>
      </c>
      <c r="B429" s="356" t="s">
        <v>600</v>
      </c>
      <c r="C429" s="354" t="s">
        <v>283</v>
      </c>
      <c r="D429" s="354" t="s">
        <v>318</v>
      </c>
      <c r="E429" s="354" t="s">
        <v>395</v>
      </c>
      <c r="F429" s="354"/>
      <c r="G429" s="355" t="s">
        <v>6</v>
      </c>
      <c r="H429" s="374">
        <v>4.08648E-2</v>
      </c>
      <c r="I429" s="357">
        <v>10.45</v>
      </c>
      <c r="J429" s="357">
        <v>0.42</v>
      </c>
    </row>
    <row r="430" spans="1:10" ht="55.5" customHeight="1" x14ac:dyDescent="0.15">
      <c r="A430" s="354" t="s">
        <v>393</v>
      </c>
      <c r="B430" s="356" t="s">
        <v>601</v>
      </c>
      <c r="C430" s="354" t="s">
        <v>283</v>
      </c>
      <c r="D430" s="354" t="s">
        <v>323</v>
      </c>
      <c r="E430" s="354" t="s">
        <v>395</v>
      </c>
      <c r="F430" s="354"/>
      <c r="G430" s="355" t="s">
        <v>473</v>
      </c>
      <c r="H430" s="374">
        <v>0.13621610000000001</v>
      </c>
      <c r="I430" s="357">
        <v>108.35</v>
      </c>
      <c r="J430" s="357">
        <v>14.75</v>
      </c>
    </row>
    <row r="431" spans="1:10" ht="55.5" customHeight="1" x14ac:dyDescent="0.15">
      <c r="A431" s="354" t="s">
        <v>393</v>
      </c>
      <c r="B431" s="356" t="s">
        <v>488</v>
      </c>
      <c r="C431" s="354" t="s">
        <v>283</v>
      </c>
      <c r="D431" s="354" t="s">
        <v>322</v>
      </c>
      <c r="E431" s="354" t="s">
        <v>395</v>
      </c>
      <c r="F431" s="354"/>
      <c r="G431" s="355" t="s">
        <v>473</v>
      </c>
      <c r="H431" s="374">
        <v>0.40864859999999997</v>
      </c>
      <c r="I431" s="357">
        <v>58.05</v>
      </c>
      <c r="J431" s="357">
        <v>23.72</v>
      </c>
    </row>
    <row r="432" spans="1:10" ht="55.5" customHeight="1" x14ac:dyDescent="0.15">
      <c r="A432" s="354" t="s">
        <v>393</v>
      </c>
      <c r="B432" s="356" t="s">
        <v>491</v>
      </c>
      <c r="C432" s="354" t="s">
        <v>283</v>
      </c>
      <c r="D432" s="354" t="s">
        <v>320</v>
      </c>
      <c r="E432" s="354" t="s">
        <v>395</v>
      </c>
      <c r="F432" s="354"/>
      <c r="G432" s="355" t="s">
        <v>473</v>
      </c>
      <c r="H432" s="374">
        <v>0.13621610000000001</v>
      </c>
      <c r="I432" s="357">
        <v>116.09</v>
      </c>
      <c r="J432" s="357">
        <v>15.81</v>
      </c>
    </row>
    <row r="433" spans="1:10" ht="55.5" customHeight="1" x14ac:dyDescent="0.15">
      <c r="A433" s="354" t="s">
        <v>393</v>
      </c>
      <c r="B433" s="356" t="s">
        <v>602</v>
      </c>
      <c r="C433" s="354" t="s">
        <v>283</v>
      </c>
      <c r="D433" s="354" t="s">
        <v>321</v>
      </c>
      <c r="E433" s="354" t="s">
        <v>395</v>
      </c>
      <c r="F433" s="354"/>
      <c r="G433" s="355" t="s">
        <v>6</v>
      </c>
      <c r="H433" s="374">
        <v>0.34054050000000002</v>
      </c>
      <c r="I433" s="357">
        <v>11.11</v>
      </c>
      <c r="J433" s="357">
        <v>3.78</v>
      </c>
    </row>
    <row r="434" spans="1:10" ht="55.5" customHeight="1" x14ac:dyDescent="0.15">
      <c r="A434" s="354"/>
      <c r="B434" s="356"/>
      <c r="C434" s="354"/>
      <c r="D434" s="354"/>
      <c r="E434" s="354" t="s">
        <v>385</v>
      </c>
      <c r="F434" s="354">
        <v>25.46</v>
      </c>
      <c r="G434" s="355" t="s">
        <v>386</v>
      </c>
      <c r="H434" s="374">
        <v>0</v>
      </c>
      <c r="I434" s="357" t="s">
        <v>387</v>
      </c>
      <c r="J434" s="357">
        <v>25.46</v>
      </c>
    </row>
    <row r="435" spans="1:10" ht="55.5" customHeight="1" x14ac:dyDescent="0.15">
      <c r="A435" s="354"/>
      <c r="B435" s="356"/>
      <c r="C435" s="354"/>
      <c r="D435" s="354"/>
      <c r="E435" s="354" t="s">
        <v>388</v>
      </c>
      <c r="F435" s="354">
        <v>27.69</v>
      </c>
      <c r="G435" s="355"/>
      <c r="H435" s="374" t="s">
        <v>389</v>
      </c>
      <c r="I435" s="357"/>
      <c r="J435" s="357">
        <v>120</v>
      </c>
    </row>
    <row r="436" spans="1:10" ht="55.5" customHeight="1" x14ac:dyDescent="0.15">
      <c r="A436" s="354"/>
      <c r="B436" s="356"/>
      <c r="C436" s="354"/>
      <c r="D436" s="354"/>
      <c r="E436" s="354"/>
      <c r="F436" s="354"/>
      <c r="G436" s="355"/>
      <c r="H436" s="374"/>
      <c r="I436" s="357"/>
      <c r="J436" s="357"/>
    </row>
    <row r="437" spans="1:10" ht="55.5" customHeight="1" x14ac:dyDescent="0.15">
      <c r="A437" s="354" t="s">
        <v>652</v>
      </c>
      <c r="B437" s="356" t="s">
        <v>364</v>
      </c>
      <c r="C437" s="354" t="s">
        <v>365</v>
      </c>
      <c r="D437" s="354" t="s">
        <v>366</v>
      </c>
      <c r="E437" s="354" t="s">
        <v>367</v>
      </c>
      <c r="F437" s="354"/>
      <c r="G437" s="355" t="s">
        <v>368</v>
      </c>
      <c r="H437" s="374" t="s">
        <v>369</v>
      </c>
      <c r="I437" s="357" t="s">
        <v>370</v>
      </c>
      <c r="J437" s="357" t="s">
        <v>371</v>
      </c>
    </row>
    <row r="438" spans="1:10" ht="55.5" customHeight="1" x14ac:dyDescent="0.15">
      <c r="A438" s="354" t="s">
        <v>372</v>
      </c>
      <c r="B438" s="356" t="s">
        <v>604</v>
      </c>
      <c r="C438" s="354" t="s">
        <v>283</v>
      </c>
      <c r="D438" s="354" t="s">
        <v>353</v>
      </c>
      <c r="E438" s="354" t="s">
        <v>392</v>
      </c>
      <c r="F438" s="354"/>
      <c r="G438" s="355" t="s">
        <v>348</v>
      </c>
      <c r="H438" s="374">
        <v>1</v>
      </c>
      <c r="I438" s="357">
        <v>692.31</v>
      </c>
      <c r="J438" s="357">
        <v>692.31</v>
      </c>
    </row>
    <row r="439" spans="1:10" ht="55.5" customHeight="1" x14ac:dyDescent="0.15">
      <c r="A439" s="354" t="s">
        <v>376</v>
      </c>
      <c r="B439" s="356" t="s">
        <v>605</v>
      </c>
      <c r="C439" s="354" t="s">
        <v>283</v>
      </c>
      <c r="D439" s="354" t="s">
        <v>606</v>
      </c>
      <c r="E439" s="354" t="s">
        <v>392</v>
      </c>
      <c r="F439" s="354"/>
      <c r="G439" s="355" t="s">
        <v>319</v>
      </c>
      <c r="H439" s="374">
        <v>1.5</v>
      </c>
      <c r="I439" s="357">
        <v>18.149999999999999</v>
      </c>
      <c r="J439" s="357">
        <v>27.22</v>
      </c>
    </row>
    <row r="440" spans="1:10" ht="55.5" customHeight="1" x14ac:dyDescent="0.15">
      <c r="A440" s="354" t="s">
        <v>376</v>
      </c>
      <c r="B440" s="356" t="s">
        <v>607</v>
      </c>
      <c r="C440" s="354" t="s">
        <v>283</v>
      </c>
      <c r="D440" s="354" t="s">
        <v>595</v>
      </c>
      <c r="E440" s="354" t="s">
        <v>392</v>
      </c>
      <c r="F440" s="354"/>
      <c r="G440" s="355" t="s">
        <v>319</v>
      </c>
      <c r="H440" s="374">
        <v>5</v>
      </c>
      <c r="I440" s="357">
        <v>18.97</v>
      </c>
      <c r="J440" s="357">
        <v>94.85</v>
      </c>
    </row>
    <row r="441" spans="1:10" ht="55.5" customHeight="1" x14ac:dyDescent="0.15">
      <c r="A441" s="354" t="s">
        <v>376</v>
      </c>
      <c r="B441" s="356" t="s">
        <v>608</v>
      </c>
      <c r="C441" s="354" t="s">
        <v>283</v>
      </c>
      <c r="D441" s="354" t="s">
        <v>609</v>
      </c>
      <c r="E441" s="354" t="s">
        <v>392</v>
      </c>
      <c r="F441" s="354"/>
      <c r="G441" s="355" t="s">
        <v>319</v>
      </c>
      <c r="H441" s="374">
        <v>8</v>
      </c>
      <c r="I441" s="357">
        <v>14.86</v>
      </c>
      <c r="J441" s="357">
        <v>118.88</v>
      </c>
    </row>
    <row r="442" spans="1:10" ht="55.5" customHeight="1" x14ac:dyDescent="0.15">
      <c r="A442" s="354" t="s">
        <v>393</v>
      </c>
      <c r="B442" s="356" t="s">
        <v>610</v>
      </c>
      <c r="C442" s="354" t="s">
        <v>283</v>
      </c>
      <c r="D442" s="354" t="s">
        <v>284</v>
      </c>
      <c r="E442" s="354" t="s">
        <v>395</v>
      </c>
      <c r="F442" s="354"/>
      <c r="G442" s="355" t="s">
        <v>348</v>
      </c>
      <c r="H442" s="374">
        <v>0.84</v>
      </c>
      <c r="I442" s="357">
        <v>113.42</v>
      </c>
      <c r="J442" s="357">
        <v>95.27</v>
      </c>
    </row>
    <row r="443" spans="1:10" ht="55.5" customHeight="1" x14ac:dyDescent="0.15">
      <c r="A443" s="354" t="s">
        <v>393</v>
      </c>
      <c r="B443" s="356" t="s">
        <v>611</v>
      </c>
      <c r="C443" s="354" t="s">
        <v>283</v>
      </c>
      <c r="D443" s="354" t="s">
        <v>285</v>
      </c>
      <c r="E443" s="354" t="s">
        <v>395</v>
      </c>
      <c r="F443" s="354"/>
      <c r="G443" s="355" t="s">
        <v>348</v>
      </c>
      <c r="H443" s="374">
        <v>1.1038946999999999</v>
      </c>
      <c r="I443" s="357">
        <v>48.79</v>
      </c>
      <c r="J443" s="357">
        <v>53.85</v>
      </c>
    </row>
    <row r="444" spans="1:10" ht="55.5" customHeight="1" x14ac:dyDescent="0.15">
      <c r="A444" s="354" t="s">
        <v>393</v>
      </c>
      <c r="B444" s="356" t="s">
        <v>612</v>
      </c>
      <c r="C444" s="354" t="s">
        <v>283</v>
      </c>
      <c r="D444" s="354" t="s">
        <v>286</v>
      </c>
      <c r="E444" s="354" t="s">
        <v>395</v>
      </c>
      <c r="F444" s="354"/>
      <c r="G444" s="355" t="s">
        <v>613</v>
      </c>
      <c r="H444" s="374">
        <v>9.4110271999999995</v>
      </c>
      <c r="I444" s="357">
        <v>31.83</v>
      </c>
      <c r="J444" s="357">
        <v>299.55</v>
      </c>
    </row>
    <row r="445" spans="1:10" ht="55.5" customHeight="1" x14ac:dyDescent="0.15">
      <c r="A445" s="354" t="s">
        <v>393</v>
      </c>
      <c r="B445" s="356" t="s">
        <v>614</v>
      </c>
      <c r="C445" s="354" t="s">
        <v>283</v>
      </c>
      <c r="D445" s="354" t="s">
        <v>282</v>
      </c>
      <c r="E445" s="354" t="s">
        <v>542</v>
      </c>
      <c r="F445" s="354"/>
      <c r="G445" s="355" t="s">
        <v>319</v>
      </c>
      <c r="H445" s="374">
        <v>0.85554799999999998</v>
      </c>
      <c r="I445" s="357">
        <v>3.15</v>
      </c>
      <c r="J445" s="357">
        <v>2.69</v>
      </c>
    </row>
    <row r="446" spans="1:10" ht="55.5" customHeight="1" x14ac:dyDescent="0.15">
      <c r="A446" s="354"/>
      <c r="B446" s="356"/>
      <c r="C446" s="354"/>
      <c r="D446" s="354"/>
      <c r="E446" s="354" t="s">
        <v>385</v>
      </c>
      <c r="F446" s="354">
        <v>180.94</v>
      </c>
      <c r="G446" s="355" t="s">
        <v>386</v>
      </c>
      <c r="H446" s="374">
        <v>0</v>
      </c>
      <c r="I446" s="357" t="s">
        <v>387</v>
      </c>
      <c r="J446" s="357">
        <v>180.94</v>
      </c>
    </row>
    <row r="447" spans="1:10" ht="55.5" customHeight="1" x14ac:dyDescent="0.15">
      <c r="A447" s="354"/>
      <c r="B447" s="356"/>
      <c r="C447" s="354"/>
      <c r="D447" s="354"/>
      <c r="E447" s="354" t="s">
        <v>388</v>
      </c>
      <c r="F447" s="354">
        <v>207.69</v>
      </c>
      <c r="G447" s="355"/>
      <c r="H447" s="374" t="s">
        <v>389</v>
      </c>
      <c r="I447" s="357"/>
      <c r="J447" s="357">
        <v>900</v>
      </c>
    </row>
    <row r="448" spans="1:10" ht="55.5" customHeight="1" x14ac:dyDescent="0.15">
      <c r="A448" s="354"/>
      <c r="B448" s="356"/>
      <c r="C448" s="354"/>
      <c r="D448" s="354"/>
      <c r="E448" s="354"/>
      <c r="F448" s="354"/>
      <c r="G448" s="355"/>
      <c r="H448" s="374"/>
      <c r="I448" s="357"/>
      <c r="J448" s="357"/>
    </row>
    <row r="449" spans="1:10" ht="55.5" customHeight="1" x14ac:dyDescent="0.15">
      <c r="A449" s="354" t="s">
        <v>653</v>
      </c>
      <c r="B449" s="356" t="s">
        <v>364</v>
      </c>
      <c r="C449" s="354" t="s">
        <v>365</v>
      </c>
      <c r="D449" s="354" t="s">
        <v>366</v>
      </c>
      <c r="E449" s="354" t="s">
        <v>367</v>
      </c>
      <c r="F449" s="354"/>
      <c r="G449" s="355" t="s">
        <v>368</v>
      </c>
      <c r="H449" s="374" t="s">
        <v>369</v>
      </c>
      <c r="I449" s="357" t="s">
        <v>370</v>
      </c>
      <c r="J449" s="357" t="s">
        <v>371</v>
      </c>
    </row>
    <row r="450" spans="1:10" ht="55.5" customHeight="1" x14ac:dyDescent="0.15">
      <c r="A450" s="354" t="s">
        <v>372</v>
      </c>
      <c r="B450" s="356" t="s">
        <v>616</v>
      </c>
      <c r="C450" s="354" t="s">
        <v>283</v>
      </c>
      <c r="D450" s="354" t="s">
        <v>354</v>
      </c>
      <c r="E450" s="354" t="s">
        <v>392</v>
      </c>
      <c r="F450" s="354"/>
      <c r="G450" s="355" t="s">
        <v>6</v>
      </c>
      <c r="H450" s="374">
        <v>1</v>
      </c>
      <c r="I450" s="357">
        <v>10.77</v>
      </c>
      <c r="J450" s="357">
        <v>10.77</v>
      </c>
    </row>
    <row r="451" spans="1:10" ht="55.5" customHeight="1" x14ac:dyDescent="0.15">
      <c r="A451" s="354" t="s">
        <v>376</v>
      </c>
      <c r="B451" s="356" t="s">
        <v>443</v>
      </c>
      <c r="C451" s="354" t="s">
        <v>283</v>
      </c>
      <c r="D451" s="354" t="s">
        <v>378</v>
      </c>
      <c r="E451" s="354" t="s">
        <v>392</v>
      </c>
      <c r="F451" s="354"/>
      <c r="G451" s="355" t="s">
        <v>319</v>
      </c>
      <c r="H451" s="374">
        <v>0.1</v>
      </c>
      <c r="I451" s="357">
        <v>14.81</v>
      </c>
      <c r="J451" s="357">
        <v>1.48</v>
      </c>
    </row>
    <row r="452" spans="1:10" ht="55.5" customHeight="1" x14ac:dyDescent="0.15">
      <c r="A452" s="354" t="s">
        <v>376</v>
      </c>
      <c r="B452" s="356" t="s">
        <v>617</v>
      </c>
      <c r="C452" s="354" t="s">
        <v>283</v>
      </c>
      <c r="D452" s="354" t="s">
        <v>618</v>
      </c>
      <c r="E452" s="354" t="s">
        <v>392</v>
      </c>
      <c r="F452" s="354"/>
      <c r="G452" s="355" t="s">
        <v>319</v>
      </c>
      <c r="H452" s="374">
        <v>0.1</v>
      </c>
      <c r="I452" s="357">
        <v>18.87</v>
      </c>
      <c r="J452" s="357">
        <v>1.88</v>
      </c>
    </row>
    <row r="453" spans="1:10" ht="55.5" customHeight="1" x14ac:dyDescent="0.15">
      <c r="A453" s="354" t="s">
        <v>393</v>
      </c>
      <c r="B453" s="356" t="s">
        <v>600</v>
      </c>
      <c r="C453" s="354" t="s">
        <v>283</v>
      </c>
      <c r="D453" s="354" t="s">
        <v>318</v>
      </c>
      <c r="E453" s="354" t="s">
        <v>395</v>
      </c>
      <c r="F453" s="354"/>
      <c r="G453" s="355" t="s">
        <v>6</v>
      </c>
      <c r="H453" s="374">
        <v>3.1608200000000003E-2</v>
      </c>
      <c r="I453" s="357">
        <v>10.45</v>
      </c>
      <c r="J453" s="357">
        <v>0.33</v>
      </c>
    </row>
    <row r="454" spans="1:10" ht="55.5" customHeight="1" x14ac:dyDescent="0.15">
      <c r="A454" s="354" t="s">
        <v>393</v>
      </c>
      <c r="B454" s="356" t="s">
        <v>619</v>
      </c>
      <c r="C454" s="354" t="s">
        <v>283</v>
      </c>
      <c r="D454" s="354" t="s">
        <v>620</v>
      </c>
      <c r="E454" s="354" t="s">
        <v>395</v>
      </c>
      <c r="F454" s="354"/>
      <c r="G454" s="355" t="s">
        <v>6</v>
      </c>
      <c r="H454" s="374">
        <v>0.91291310000000003</v>
      </c>
      <c r="I454" s="357">
        <v>7.76</v>
      </c>
      <c r="J454" s="357">
        <v>7.08</v>
      </c>
    </row>
    <row r="455" spans="1:10" ht="55.5" customHeight="1" x14ac:dyDescent="0.15">
      <c r="A455" s="354"/>
      <c r="B455" s="356"/>
      <c r="C455" s="354"/>
      <c r="D455" s="354"/>
      <c r="E455" s="354" t="s">
        <v>385</v>
      </c>
      <c r="F455" s="354">
        <v>2.52</v>
      </c>
      <c r="G455" s="355" t="s">
        <v>386</v>
      </c>
      <c r="H455" s="374">
        <v>0</v>
      </c>
      <c r="I455" s="357" t="s">
        <v>387</v>
      </c>
      <c r="J455" s="357">
        <v>2.52</v>
      </c>
    </row>
    <row r="456" spans="1:10" ht="55.5" customHeight="1" x14ac:dyDescent="0.15">
      <c r="A456" s="354"/>
      <c r="B456" s="356"/>
      <c r="C456" s="354"/>
      <c r="D456" s="354"/>
      <c r="E456" s="354" t="s">
        <v>388</v>
      </c>
      <c r="F456" s="354">
        <v>3.23</v>
      </c>
      <c r="G456" s="355"/>
      <c r="H456" s="374" t="s">
        <v>389</v>
      </c>
      <c r="I456" s="357"/>
      <c r="J456" s="357">
        <v>14</v>
      </c>
    </row>
    <row r="457" spans="1:10" ht="55.5" customHeight="1" x14ac:dyDescent="0.15">
      <c r="A457" s="354"/>
      <c r="B457" s="356"/>
      <c r="C457" s="354"/>
      <c r="D457" s="354"/>
      <c r="E457" s="354"/>
      <c r="F457" s="354"/>
      <c r="G457" s="355"/>
      <c r="H457" s="374"/>
      <c r="I457" s="357"/>
      <c r="J457" s="357"/>
    </row>
    <row r="458" spans="1:10" ht="55.5" customHeight="1" x14ac:dyDescent="0.15">
      <c r="A458" s="354" t="s">
        <v>654</v>
      </c>
      <c r="B458" s="356" t="s">
        <v>364</v>
      </c>
      <c r="C458" s="354" t="s">
        <v>365</v>
      </c>
      <c r="D458" s="354" t="s">
        <v>366</v>
      </c>
      <c r="E458" s="354" t="s">
        <v>367</v>
      </c>
      <c r="F458" s="354"/>
      <c r="G458" s="355" t="s">
        <v>368</v>
      </c>
      <c r="H458" s="374" t="s">
        <v>369</v>
      </c>
      <c r="I458" s="357" t="s">
        <v>370</v>
      </c>
      <c r="J458" s="357" t="s">
        <v>371</v>
      </c>
    </row>
    <row r="459" spans="1:10" ht="55.5" customHeight="1" x14ac:dyDescent="0.15">
      <c r="A459" s="354" t="s">
        <v>372</v>
      </c>
      <c r="B459" s="356" t="s">
        <v>655</v>
      </c>
      <c r="C459" s="354" t="s">
        <v>374</v>
      </c>
      <c r="D459" s="354" t="s">
        <v>359</v>
      </c>
      <c r="E459" s="354" t="s">
        <v>656</v>
      </c>
      <c r="F459" s="354"/>
      <c r="G459" s="355" t="s">
        <v>342</v>
      </c>
      <c r="H459" s="374">
        <v>1</v>
      </c>
      <c r="I459" s="357">
        <v>399.63</v>
      </c>
      <c r="J459" s="357">
        <v>399.63</v>
      </c>
    </row>
    <row r="460" spans="1:10" ht="55.5" customHeight="1" x14ac:dyDescent="0.15">
      <c r="A460" s="354" t="s">
        <v>376</v>
      </c>
      <c r="B460" s="356" t="s">
        <v>599</v>
      </c>
      <c r="C460" s="354" t="s">
        <v>283</v>
      </c>
      <c r="D460" s="354" t="s">
        <v>352</v>
      </c>
      <c r="E460" s="354" t="s">
        <v>392</v>
      </c>
      <c r="F460" s="354"/>
      <c r="G460" s="355" t="s">
        <v>338</v>
      </c>
      <c r="H460" s="374">
        <v>2.5529999999999999</v>
      </c>
      <c r="I460" s="357">
        <v>92.31</v>
      </c>
      <c r="J460" s="357">
        <v>235.66</v>
      </c>
    </row>
    <row r="461" spans="1:10" ht="55.5" customHeight="1" x14ac:dyDescent="0.15">
      <c r="A461" s="354" t="s">
        <v>376</v>
      </c>
      <c r="B461" s="356" t="s">
        <v>657</v>
      </c>
      <c r="C461" s="354" t="s">
        <v>283</v>
      </c>
      <c r="D461" s="354" t="s">
        <v>295</v>
      </c>
      <c r="E461" s="354" t="s">
        <v>392</v>
      </c>
      <c r="F461" s="354"/>
      <c r="G461" s="355" t="s">
        <v>338</v>
      </c>
      <c r="H461" s="374">
        <v>2.5529999999999999</v>
      </c>
      <c r="I461" s="357">
        <v>4.4400000000000004</v>
      </c>
      <c r="J461" s="357">
        <v>11.33</v>
      </c>
    </row>
    <row r="462" spans="1:10" ht="55.5" customHeight="1" x14ac:dyDescent="0.15">
      <c r="A462" s="354" t="s">
        <v>376</v>
      </c>
      <c r="B462" s="356" t="s">
        <v>616</v>
      </c>
      <c r="C462" s="354" t="s">
        <v>283</v>
      </c>
      <c r="D462" s="354" t="s">
        <v>354</v>
      </c>
      <c r="E462" s="354" t="s">
        <v>392</v>
      </c>
      <c r="F462" s="354"/>
      <c r="G462" s="355" t="s">
        <v>6</v>
      </c>
      <c r="H462" s="374">
        <v>10.26</v>
      </c>
      <c r="I462" s="357">
        <v>10.77</v>
      </c>
      <c r="J462" s="357">
        <v>110.5</v>
      </c>
    </row>
    <row r="463" spans="1:10" ht="55.5" customHeight="1" x14ac:dyDescent="0.15">
      <c r="A463" s="354" t="s">
        <v>376</v>
      </c>
      <c r="B463" s="356" t="s">
        <v>658</v>
      </c>
      <c r="C463" s="354" t="s">
        <v>283</v>
      </c>
      <c r="D463" s="354" t="s">
        <v>659</v>
      </c>
      <c r="E463" s="354" t="s">
        <v>392</v>
      </c>
      <c r="F463" s="354"/>
      <c r="G463" s="355" t="s">
        <v>348</v>
      </c>
      <c r="H463" s="374">
        <v>6.8400000000000002E-2</v>
      </c>
      <c r="I463" s="357">
        <v>616.17999999999995</v>
      </c>
      <c r="J463" s="357">
        <v>42.14</v>
      </c>
    </row>
    <row r="464" spans="1:10" ht="55.5" customHeight="1" x14ac:dyDescent="0.15">
      <c r="A464" s="354"/>
      <c r="B464" s="356"/>
      <c r="C464" s="354"/>
      <c r="D464" s="354"/>
      <c r="E464" s="354" t="s">
        <v>385</v>
      </c>
      <c r="F464" s="354">
        <v>111.36999999999999</v>
      </c>
      <c r="G464" s="355" t="s">
        <v>386</v>
      </c>
      <c r="H464" s="374">
        <v>0</v>
      </c>
      <c r="I464" s="357" t="s">
        <v>387</v>
      </c>
      <c r="J464" s="357">
        <v>111.36999999999999</v>
      </c>
    </row>
    <row r="465" spans="1:10" ht="55.5" customHeight="1" x14ac:dyDescent="0.15">
      <c r="A465" s="354"/>
      <c r="B465" s="356"/>
      <c r="C465" s="354"/>
      <c r="D465" s="354"/>
      <c r="E465" s="354" t="s">
        <v>388</v>
      </c>
      <c r="F465" s="354">
        <v>119.88</v>
      </c>
      <c r="G465" s="355"/>
      <c r="H465" s="374" t="s">
        <v>389</v>
      </c>
      <c r="I465" s="357"/>
      <c r="J465" s="357">
        <v>519.51</v>
      </c>
    </row>
    <row r="466" spans="1:10" ht="55.5" customHeight="1" x14ac:dyDescent="0.15">
      <c r="A466" s="354"/>
      <c r="B466" s="356"/>
      <c r="C466" s="354"/>
      <c r="D466" s="354"/>
      <c r="E466" s="354"/>
      <c r="F466" s="354"/>
      <c r="G466" s="355"/>
      <c r="H466" s="374"/>
      <c r="I466" s="357"/>
      <c r="J466" s="357"/>
    </row>
    <row r="467" spans="1:10" ht="55.5" customHeight="1" x14ac:dyDescent="0.15">
      <c r="A467" s="354" t="s">
        <v>660</v>
      </c>
      <c r="B467" s="356" t="s">
        <v>364</v>
      </c>
      <c r="C467" s="354" t="s">
        <v>365</v>
      </c>
      <c r="D467" s="354" t="s">
        <v>366</v>
      </c>
      <c r="E467" s="354" t="s">
        <v>367</v>
      </c>
      <c r="F467" s="354"/>
      <c r="G467" s="355" t="s">
        <v>368</v>
      </c>
      <c r="H467" s="374" t="s">
        <v>369</v>
      </c>
      <c r="I467" s="357" t="s">
        <v>370</v>
      </c>
      <c r="J467" s="357" t="s">
        <v>371</v>
      </c>
    </row>
    <row r="468" spans="1:10" ht="55.5" customHeight="1" x14ac:dyDescent="0.15">
      <c r="A468" s="354" t="s">
        <v>372</v>
      </c>
      <c r="B468" s="356" t="s">
        <v>661</v>
      </c>
      <c r="C468" s="354" t="s">
        <v>280</v>
      </c>
      <c r="D468" s="354" t="s">
        <v>360</v>
      </c>
      <c r="E468" s="354" t="s">
        <v>392</v>
      </c>
      <c r="F468" s="354"/>
      <c r="G468" s="355" t="s">
        <v>19</v>
      </c>
      <c r="H468" s="374">
        <v>1</v>
      </c>
      <c r="I468" s="357">
        <v>238.98</v>
      </c>
      <c r="J468" s="357">
        <v>238.98</v>
      </c>
    </row>
    <row r="469" spans="1:10" ht="55.5" customHeight="1" x14ac:dyDescent="0.15">
      <c r="A469" s="354" t="s">
        <v>662</v>
      </c>
      <c r="B469" s="356" t="s">
        <v>364</v>
      </c>
      <c r="C469" s="354" t="s">
        <v>365</v>
      </c>
      <c r="D469" s="354" t="s">
        <v>663</v>
      </c>
      <c r="E469" s="354" t="s">
        <v>664</v>
      </c>
      <c r="F469" s="354" t="s">
        <v>665</v>
      </c>
      <c r="G469" s="355"/>
      <c r="H469" s="374" t="s">
        <v>666</v>
      </c>
      <c r="I469" s="357"/>
      <c r="J469" s="357" t="s">
        <v>667</v>
      </c>
    </row>
    <row r="470" spans="1:10" ht="55.5" customHeight="1" x14ac:dyDescent="0.15">
      <c r="A470" s="354"/>
      <c r="B470" s="356"/>
      <c r="C470" s="354"/>
      <c r="D470" s="354"/>
      <c r="E470" s="354"/>
      <c r="F470" s="354" t="s">
        <v>668</v>
      </c>
      <c r="G470" s="355" t="s">
        <v>669</v>
      </c>
      <c r="H470" s="374" t="s">
        <v>668</v>
      </c>
      <c r="I470" s="357" t="s">
        <v>669</v>
      </c>
      <c r="J470" s="357"/>
    </row>
    <row r="471" spans="1:10" ht="55.5" customHeight="1" x14ac:dyDescent="0.15">
      <c r="A471" s="354" t="s">
        <v>393</v>
      </c>
      <c r="B471" s="356" t="s">
        <v>670</v>
      </c>
      <c r="C471" s="354" t="s">
        <v>280</v>
      </c>
      <c r="D471" s="354" t="s">
        <v>671</v>
      </c>
      <c r="E471" s="354">
        <v>1</v>
      </c>
      <c r="F471" s="354">
        <v>0.47</v>
      </c>
      <c r="G471" s="355">
        <v>0.53</v>
      </c>
      <c r="H471" s="374">
        <v>141.44139999999999</v>
      </c>
      <c r="I471" s="357">
        <v>68.001800000000003</v>
      </c>
      <c r="J471" s="357">
        <v>102.5184</v>
      </c>
    </row>
    <row r="472" spans="1:10" ht="55.5" customHeight="1" x14ac:dyDescent="0.15">
      <c r="A472" s="354" t="s">
        <v>393</v>
      </c>
      <c r="B472" s="356" t="s">
        <v>672</v>
      </c>
      <c r="C472" s="354" t="s">
        <v>280</v>
      </c>
      <c r="D472" s="354" t="s">
        <v>673</v>
      </c>
      <c r="E472" s="354">
        <v>1</v>
      </c>
      <c r="F472" s="354">
        <v>1</v>
      </c>
      <c r="G472" s="355">
        <v>0</v>
      </c>
      <c r="H472" s="374">
        <v>9.8453999999999997</v>
      </c>
      <c r="I472" s="357">
        <v>2.2658</v>
      </c>
      <c r="J472" s="357">
        <v>9.8453999999999997</v>
      </c>
    </row>
    <row r="473" spans="1:10" ht="55.5" customHeight="1" x14ac:dyDescent="0.15">
      <c r="A473" s="354" t="s">
        <v>393</v>
      </c>
      <c r="B473" s="356" t="s">
        <v>674</v>
      </c>
      <c r="C473" s="354" t="s">
        <v>280</v>
      </c>
      <c r="D473" s="354" t="s">
        <v>675</v>
      </c>
      <c r="E473" s="354">
        <v>1</v>
      </c>
      <c r="F473" s="354">
        <v>1</v>
      </c>
      <c r="G473" s="355">
        <v>0</v>
      </c>
      <c r="H473" s="374">
        <v>33.625500000000002</v>
      </c>
      <c r="I473" s="357">
        <v>28.846299999999999</v>
      </c>
      <c r="J473" s="357">
        <v>33.625500000000002</v>
      </c>
    </row>
    <row r="474" spans="1:10" ht="55.5" customHeight="1" x14ac:dyDescent="0.15">
      <c r="A474" s="354"/>
      <c r="B474" s="356"/>
      <c r="C474" s="354"/>
      <c r="D474" s="354"/>
      <c r="E474" s="354"/>
      <c r="F474" s="354"/>
      <c r="G474" s="355" t="s">
        <v>676</v>
      </c>
      <c r="H474" s="374"/>
      <c r="I474" s="357"/>
      <c r="J474" s="357">
        <v>145.98929999999999</v>
      </c>
    </row>
    <row r="475" spans="1:10" ht="55.5" customHeight="1" x14ac:dyDescent="0.15">
      <c r="A475" s="354" t="s">
        <v>677</v>
      </c>
      <c r="B475" s="356" t="s">
        <v>364</v>
      </c>
      <c r="C475" s="354" t="s">
        <v>365</v>
      </c>
      <c r="D475" s="354" t="s">
        <v>568</v>
      </c>
      <c r="E475" s="354" t="s">
        <v>664</v>
      </c>
      <c r="F475" s="354" t="s">
        <v>678</v>
      </c>
      <c r="G475" s="355"/>
      <c r="H475" s="374"/>
      <c r="I475" s="357"/>
      <c r="J475" s="357" t="s">
        <v>667</v>
      </c>
    </row>
    <row r="476" spans="1:10" ht="55.5" customHeight="1" x14ac:dyDescent="0.15">
      <c r="A476" s="354" t="s">
        <v>393</v>
      </c>
      <c r="B476" s="356" t="s">
        <v>293</v>
      </c>
      <c r="C476" s="354" t="s">
        <v>280</v>
      </c>
      <c r="D476" s="354" t="s">
        <v>288</v>
      </c>
      <c r="E476" s="354">
        <v>2</v>
      </c>
      <c r="F476" s="354"/>
      <c r="G476" s="355"/>
      <c r="H476" s="374"/>
      <c r="I476" s="357">
        <v>17.319199999999999</v>
      </c>
      <c r="J476" s="357">
        <v>34.638399999999997</v>
      </c>
    </row>
    <row r="477" spans="1:10" ht="55.5" customHeight="1" x14ac:dyDescent="0.15">
      <c r="A477" s="354"/>
      <c r="B477" s="356"/>
      <c r="C477" s="354"/>
      <c r="D477" s="354"/>
      <c r="E477" s="354"/>
      <c r="F477" s="354"/>
      <c r="G477" s="355" t="s">
        <v>679</v>
      </c>
      <c r="H477" s="374"/>
      <c r="I477" s="357"/>
      <c r="J477" s="357">
        <v>34.638399999999997</v>
      </c>
    </row>
    <row r="478" spans="1:10" ht="55.5" customHeight="1" x14ac:dyDescent="0.15">
      <c r="A478" s="354"/>
      <c r="B478" s="356"/>
      <c r="C478" s="354"/>
      <c r="D478" s="354"/>
      <c r="E478" s="354"/>
      <c r="F478" s="354"/>
      <c r="G478" s="355" t="s">
        <v>680</v>
      </c>
      <c r="H478" s="374"/>
      <c r="I478" s="357"/>
      <c r="J478" s="357">
        <v>0</v>
      </c>
    </row>
    <row r="479" spans="1:10" ht="55.5" customHeight="1" x14ac:dyDescent="0.15">
      <c r="A479" s="354"/>
      <c r="B479" s="356"/>
      <c r="C479" s="354"/>
      <c r="D479" s="354"/>
      <c r="E479" s="354"/>
      <c r="F479" s="354"/>
      <c r="G479" s="355" t="s">
        <v>681</v>
      </c>
      <c r="H479" s="374"/>
      <c r="I479" s="357"/>
      <c r="J479" s="357">
        <v>180.6277</v>
      </c>
    </row>
    <row r="480" spans="1:10" ht="55.5" customHeight="1" x14ac:dyDescent="0.15">
      <c r="A480" s="354"/>
      <c r="B480" s="356"/>
      <c r="C480" s="354"/>
      <c r="D480" s="354"/>
      <c r="E480" s="354"/>
      <c r="F480" s="354"/>
      <c r="G480" s="355" t="s">
        <v>682</v>
      </c>
      <c r="H480" s="374"/>
      <c r="I480" s="357"/>
      <c r="J480" s="357">
        <v>0</v>
      </c>
    </row>
    <row r="481" spans="1:10" ht="55.5" customHeight="1" x14ac:dyDescent="0.15">
      <c r="A481" s="354"/>
      <c r="B481" s="356"/>
      <c r="C481" s="354"/>
      <c r="D481" s="354"/>
      <c r="E481" s="354"/>
      <c r="F481" s="354"/>
      <c r="G481" s="355" t="s">
        <v>683</v>
      </c>
      <c r="H481" s="374"/>
      <c r="I481" s="357"/>
      <c r="J481" s="357">
        <v>0</v>
      </c>
    </row>
    <row r="482" spans="1:10" ht="55.5" customHeight="1" x14ac:dyDescent="0.15">
      <c r="A482" s="354"/>
      <c r="B482" s="356"/>
      <c r="C482" s="354"/>
      <c r="D482" s="354"/>
      <c r="E482" s="354"/>
      <c r="F482" s="354"/>
      <c r="G482" s="355" t="s">
        <v>684</v>
      </c>
      <c r="H482" s="374"/>
      <c r="I482" s="357"/>
      <c r="J482" s="357">
        <v>32.51</v>
      </c>
    </row>
    <row r="483" spans="1:10" ht="55.5" customHeight="1" x14ac:dyDescent="0.15">
      <c r="A483" s="354"/>
      <c r="B483" s="356"/>
      <c r="C483" s="354"/>
      <c r="D483" s="354"/>
      <c r="E483" s="354"/>
      <c r="F483" s="354"/>
      <c r="G483" s="355" t="s">
        <v>685</v>
      </c>
      <c r="H483" s="374"/>
      <c r="I483" s="357"/>
      <c r="J483" s="357">
        <v>5.5560999999999998</v>
      </c>
    </row>
    <row r="484" spans="1:10" ht="55.5" customHeight="1" x14ac:dyDescent="0.15">
      <c r="A484" s="354" t="s">
        <v>686</v>
      </c>
      <c r="B484" s="356" t="s">
        <v>365</v>
      </c>
      <c r="C484" s="354" t="s">
        <v>364</v>
      </c>
      <c r="D484" s="354" t="s">
        <v>687</v>
      </c>
      <c r="E484" s="354" t="s">
        <v>664</v>
      </c>
      <c r="F484" s="354" t="s">
        <v>688</v>
      </c>
      <c r="G484" s="355" t="s">
        <v>689</v>
      </c>
      <c r="H484" s="374"/>
      <c r="I484" s="357"/>
      <c r="J484" s="357" t="s">
        <v>667</v>
      </c>
    </row>
    <row r="485" spans="1:10" ht="55.5" customHeight="1" x14ac:dyDescent="0.15">
      <c r="A485" s="354" t="s">
        <v>690</v>
      </c>
      <c r="B485" s="356" t="s">
        <v>280</v>
      </c>
      <c r="C485" s="354">
        <v>407819</v>
      </c>
      <c r="D485" s="354" t="s">
        <v>691</v>
      </c>
      <c r="E485" s="354">
        <v>22.09308</v>
      </c>
      <c r="F485" s="354" t="s">
        <v>278</v>
      </c>
      <c r="G485" s="355">
        <v>9.6199999999999992</v>
      </c>
      <c r="H485" s="374"/>
      <c r="I485" s="357"/>
      <c r="J485" s="357">
        <v>212.53540000000001</v>
      </c>
    </row>
    <row r="486" spans="1:10" ht="55.5" customHeight="1" x14ac:dyDescent="0.15">
      <c r="A486" s="354" t="s">
        <v>690</v>
      </c>
      <c r="B486" s="356" t="s">
        <v>280</v>
      </c>
      <c r="C486" s="354">
        <v>1110000</v>
      </c>
      <c r="D486" s="354" t="s">
        <v>692</v>
      </c>
      <c r="E486" s="354">
        <v>0.34539999999999998</v>
      </c>
      <c r="F486" s="354" t="s">
        <v>348</v>
      </c>
      <c r="G486" s="355">
        <v>7.74</v>
      </c>
      <c r="H486" s="374"/>
      <c r="I486" s="357"/>
      <c r="J486" s="357">
        <v>2.6734</v>
      </c>
    </row>
    <row r="487" spans="1:10" ht="55.5" customHeight="1" x14ac:dyDescent="0.15">
      <c r="A487" s="354" t="s">
        <v>690</v>
      </c>
      <c r="B487" s="356" t="s">
        <v>280</v>
      </c>
      <c r="C487" s="354">
        <v>3107967</v>
      </c>
      <c r="D487" s="354" t="s">
        <v>693</v>
      </c>
      <c r="E487" s="354">
        <v>2.2599999999999998</v>
      </c>
      <c r="F487" s="354" t="s">
        <v>338</v>
      </c>
      <c r="G487" s="355">
        <v>8.06</v>
      </c>
      <c r="H487" s="374"/>
      <c r="I487" s="357"/>
      <c r="J487" s="357">
        <v>18.215599999999998</v>
      </c>
    </row>
    <row r="488" spans="1:10" ht="55.5" customHeight="1" x14ac:dyDescent="0.15">
      <c r="A488" s="354"/>
      <c r="B488" s="356"/>
      <c r="C488" s="354"/>
      <c r="D488" s="354"/>
      <c r="E488" s="354"/>
      <c r="F488" s="354"/>
      <c r="G488" s="355" t="s">
        <v>694</v>
      </c>
      <c r="H488" s="374"/>
      <c r="I488" s="357"/>
      <c r="J488" s="357">
        <v>233.42439999999999</v>
      </c>
    </row>
    <row r="489" spans="1:10" ht="55.5" customHeight="1" x14ac:dyDescent="0.15">
      <c r="A489" s="354"/>
      <c r="B489" s="356"/>
      <c r="C489" s="354"/>
      <c r="D489" s="354"/>
      <c r="E489" s="354" t="s">
        <v>385</v>
      </c>
      <c r="F489" s="354">
        <v>92.225274686434943</v>
      </c>
      <c r="G489" s="355" t="s">
        <v>386</v>
      </c>
      <c r="H489" s="374">
        <v>0</v>
      </c>
      <c r="I489" s="357" t="s">
        <v>387</v>
      </c>
      <c r="J489" s="357">
        <v>92.225275025623148</v>
      </c>
    </row>
    <row r="490" spans="1:10" ht="55.5" customHeight="1" x14ac:dyDescent="0.15">
      <c r="A490" s="354"/>
      <c r="B490" s="356"/>
      <c r="C490" s="354"/>
      <c r="D490" s="354"/>
      <c r="E490" s="354" t="s">
        <v>388</v>
      </c>
      <c r="F490" s="354">
        <v>71.69</v>
      </c>
      <c r="G490" s="355"/>
      <c r="H490" s="374" t="s">
        <v>389</v>
      </c>
      <c r="I490" s="357"/>
      <c r="J490" s="357">
        <v>310.67</v>
      </c>
    </row>
    <row r="491" spans="1:10" ht="55.5" customHeight="1" x14ac:dyDescent="0.15">
      <c r="A491" s="354"/>
      <c r="B491" s="356"/>
      <c r="C491" s="354"/>
      <c r="D491" s="354"/>
      <c r="E491" s="354"/>
      <c r="F491" s="354"/>
      <c r="G491" s="355"/>
      <c r="H491" s="374"/>
      <c r="I491" s="357"/>
      <c r="J491" s="357"/>
    </row>
    <row r="492" spans="1:10" ht="55.5" customHeight="1" x14ac:dyDescent="0.15">
      <c r="A492" s="354" t="s">
        <v>695</v>
      </c>
      <c r="B492" s="356" t="s">
        <v>364</v>
      </c>
      <c r="C492" s="354" t="s">
        <v>365</v>
      </c>
      <c r="D492" s="354" t="s">
        <v>366</v>
      </c>
      <c r="E492" s="354" t="s">
        <v>367</v>
      </c>
      <c r="F492" s="354"/>
      <c r="G492" s="355" t="s">
        <v>368</v>
      </c>
      <c r="H492" s="374" t="s">
        <v>369</v>
      </c>
      <c r="I492" s="357" t="s">
        <v>370</v>
      </c>
      <c r="J492" s="357" t="s">
        <v>371</v>
      </c>
    </row>
    <row r="493" spans="1:10" ht="55.5" customHeight="1" x14ac:dyDescent="0.15">
      <c r="A493" s="354" t="s">
        <v>372</v>
      </c>
      <c r="B493" s="356" t="s">
        <v>696</v>
      </c>
      <c r="C493" s="354" t="s">
        <v>280</v>
      </c>
      <c r="D493" s="354" t="s">
        <v>361</v>
      </c>
      <c r="E493" s="354" t="s">
        <v>392</v>
      </c>
      <c r="F493" s="354"/>
      <c r="G493" s="355" t="s">
        <v>19</v>
      </c>
      <c r="H493" s="374">
        <v>1</v>
      </c>
      <c r="I493" s="357">
        <v>56.72</v>
      </c>
      <c r="J493" s="357">
        <v>56.72</v>
      </c>
    </row>
    <row r="494" spans="1:10" ht="55.5" customHeight="1" x14ac:dyDescent="0.15">
      <c r="A494" s="354" t="s">
        <v>677</v>
      </c>
      <c r="B494" s="356" t="s">
        <v>364</v>
      </c>
      <c r="C494" s="354" t="s">
        <v>365</v>
      </c>
      <c r="D494" s="354" t="s">
        <v>568</v>
      </c>
      <c r="E494" s="354" t="s">
        <v>664</v>
      </c>
      <c r="F494" s="354" t="s">
        <v>678</v>
      </c>
      <c r="G494" s="355"/>
      <c r="H494" s="374"/>
      <c r="I494" s="357"/>
      <c r="J494" s="357" t="s">
        <v>667</v>
      </c>
    </row>
    <row r="495" spans="1:10" ht="55.5" customHeight="1" x14ac:dyDescent="0.15">
      <c r="A495" s="354" t="s">
        <v>393</v>
      </c>
      <c r="B495" s="356" t="s">
        <v>293</v>
      </c>
      <c r="C495" s="354" t="s">
        <v>280</v>
      </c>
      <c r="D495" s="354" t="s">
        <v>288</v>
      </c>
      <c r="E495" s="354">
        <v>1</v>
      </c>
      <c r="F495" s="354"/>
      <c r="G495" s="355"/>
      <c r="H495" s="374"/>
      <c r="I495" s="357">
        <v>17.319199999999999</v>
      </c>
      <c r="J495" s="357">
        <v>17.319199999999999</v>
      </c>
    </row>
    <row r="496" spans="1:10" ht="55.5" customHeight="1" x14ac:dyDescent="0.15">
      <c r="A496" s="354"/>
      <c r="B496" s="356"/>
      <c r="C496" s="354"/>
      <c r="D496" s="354"/>
      <c r="E496" s="354"/>
      <c r="F496" s="354"/>
      <c r="G496" s="355" t="s">
        <v>679</v>
      </c>
      <c r="H496" s="374"/>
      <c r="I496" s="357"/>
      <c r="J496" s="357">
        <v>17.319199999999999</v>
      </c>
    </row>
    <row r="497" spans="1:10" ht="55.5" customHeight="1" x14ac:dyDescent="0.15">
      <c r="A497" s="354"/>
      <c r="B497" s="356"/>
      <c r="C497" s="354"/>
      <c r="D497" s="354"/>
      <c r="E497" s="354"/>
      <c r="F497" s="354"/>
      <c r="G497" s="355" t="s">
        <v>680</v>
      </c>
      <c r="H497" s="374"/>
      <c r="I497" s="357"/>
      <c r="J497" s="357">
        <v>0</v>
      </c>
    </row>
    <row r="498" spans="1:10" ht="55.5" customHeight="1" x14ac:dyDescent="0.15">
      <c r="A498" s="354"/>
      <c r="B498" s="356"/>
      <c r="C498" s="354"/>
      <c r="D498" s="354"/>
      <c r="E498" s="354"/>
      <c r="F498" s="354"/>
      <c r="G498" s="355" t="s">
        <v>681</v>
      </c>
      <c r="H498" s="374"/>
      <c r="I498" s="357"/>
      <c r="J498" s="357">
        <v>17.319199999999999</v>
      </c>
    </row>
    <row r="499" spans="1:10" ht="55.5" customHeight="1" x14ac:dyDescent="0.15">
      <c r="A499" s="354"/>
      <c r="B499" s="356"/>
      <c r="C499" s="354"/>
      <c r="D499" s="354"/>
      <c r="E499" s="354"/>
      <c r="F499" s="354"/>
      <c r="G499" s="355" t="s">
        <v>682</v>
      </c>
      <c r="H499" s="374"/>
      <c r="I499" s="357"/>
      <c r="J499" s="357">
        <v>0</v>
      </c>
    </row>
    <row r="500" spans="1:10" ht="55.5" customHeight="1" x14ac:dyDescent="0.15">
      <c r="A500" s="354"/>
      <c r="B500" s="356"/>
      <c r="C500" s="354"/>
      <c r="D500" s="354"/>
      <c r="E500" s="354"/>
      <c r="F500" s="354"/>
      <c r="G500" s="355" t="s">
        <v>683</v>
      </c>
      <c r="H500" s="374"/>
      <c r="I500" s="357"/>
      <c r="J500" s="357">
        <v>0</v>
      </c>
    </row>
    <row r="501" spans="1:10" ht="55.5" customHeight="1" x14ac:dyDescent="0.15">
      <c r="A501" s="354"/>
      <c r="B501" s="356"/>
      <c r="C501" s="354"/>
      <c r="D501" s="354"/>
      <c r="E501" s="354"/>
      <c r="F501" s="354"/>
      <c r="G501" s="355" t="s">
        <v>684</v>
      </c>
      <c r="H501" s="374"/>
      <c r="I501" s="357"/>
      <c r="J501" s="357">
        <v>2</v>
      </c>
    </row>
    <row r="502" spans="1:10" ht="55.5" customHeight="1" x14ac:dyDescent="0.15">
      <c r="A502" s="354"/>
      <c r="B502" s="356"/>
      <c r="C502" s="354"/>
      <c r="D502" s="354"/>
      <c r="E502" s="354"/>
      <c r="F502" s="354"/>
      <c r="G502" s="355" t="s">
        <v>685</v>
      </c>
      <c r="H502" s="374"/>
      <c r="I502" s="357"/>
      <c r="J502" s="357">
        <v>8.6595999999999993</v>
      </c>
    </row>
    <row r="503" spans="1:10" ht="55.5" customHeight="1" x14ac:dyDescent="0.15">
      <c r="A503" s="354" t="s">
        <v>697</v>
      </c>
      <c r="B503" s="356" t="s">
        <v>365</v>
      </c>
      <c r="C503" s="354" t="s">
        <v>364</v>
      </c>
      <c r="D503" s="354" t="s">
        <v>395</v>
      </c>
      <c r="E503" s="354" t="s">
        <v>664</v>
      </c>
      <c r="F503" s="354" t="s">
        <v>688</v>
      </c>
      <c r="G503" s="355" t="s">
        <v>689</v>
      </c>
      <c r="H503" s="374"/>
      <c r="I503" s="357"/>
      <c r="J503" s="357" t="s">
        <v>667</v>
      </c>
    </row>
    <row r="504" spans="1:10" ht="55.5" customHeight="1" x14ac:dyDescent="0.15">
      <c r="A504" s="354" t="s">
        <v>393</v>
      </c>
      <c r="B504" s="356" t="s">
        <v>280</v>
      </c>
      <c r="C504" s="354" t="s">
        <v>698</v>
      </c>
      <c r="D504" s="354" t="s">
        <v>699</v>
      </c>
      <c r="E504" s="354">
        <v>1</v>
      </c>
      <c r="F504" s="354" t="s">
        <v>19</v>
      </c>
      <c r="G504" s="355">
        <v>47.980699999999999</v>
      </c>
      <c r="H504" s="374"/>
      <c r="I504" s="357"/>
      <c r="J504" s="357">
        <v>47.980699999999999</v>
      </c>
    </row>
    <row r="505" spans="1:10" ht="55.5" customHeight="1" x14ac:dyDescent="0.15">
      <c r="A505" s="354"/>
      <c r="B505" s="356"/>
      <c r="C505" s="354"/>
      <c r="D505" s="354"/>
      <c r="E505" s="354"/>
      <c r="F505" s="354"/>
      <c r="G505" s="355" t="s">
        <v>700</v>
      </c>
      <c r="H505" s="374"/>
      <c r="I505" s="357"/>
      <c r="J505" s="357">
        <v>47.980699999999999</v>
      </c>
    </row>
    <row r="506" spans="1:10" ht="55.5" customHeight="1" x14ac:dyDescent="0.15">
      <c r="A506" s="354" t="s">
        <v>701</v>
      </c>
      <c r="B506" s="356" t="s">
        <v>365</v>
      </c>
      <c r="C506" s="354" t="s">
        <v>393</v>
      </c>
      <c r="D506" s="354" t="s">
        <v>702</v>
      </c>
      <c r="E506" s="354" t="s">
        <v>364</v>
      </c>
      <c r="F506" s="354" t="s">
        <v>664</v>
      </c>
      <c r="G506" s="355" t="s">
        <v>688</v>
      </c>
      <c r="H506" s="374" t="s">
        <v>689</v>
      </c>
      <c r="I506" s="357"/>
      <c r="J506" s="357" t="s">
        <v>667</v>
      </c>
    </row>
    <row r="507" spans="1:10" ht="55.5" customHeight="1" x14ac:dyDescent="0.15">
      <c r="A507" s="354" t="s">
        <v>703</v>
      </c>
      <c r="B507" s="356" t="s">
        <v>280</v>
      </c>
      <c r="C507" s="354" t="s">
        <v>698</v>
      </c>
      <c r="D507" s="354" t="s">
        <v>704</v>
      </c>
      <c r="E507" s="354">
        <v>5914655</v>
      </c>
      <c r="F507" s="354">
        <v>3.5899999999999999E-3</v>
      </c>
      <c r="G507" s="355" t="s">
        <v>294</v>
      </c>
      <c r="H507" s="374">
        <v>21.69</v>
      </c>
      <c r="I507" s="357"/>
      <c r="J507" s="357">
        <v>7.7899999999999997E-2</v>
      </c>
    </row>
    <row r="508" spans="1:10" ht="55.5" customHeight="1" x14ac:dyDescent="0.15">
      <c r="A508" s="354"/>
      <c r="B508" s="356"/>
      <c r="C508" s="354"/>
      <c r="D508" s="354"/>
      <c r="E508" s="354"/>
      <c r="F508" s="354"/>
      <c r="G508" s="355" t="s">
        <v>705</v>
      </c>
      <c r="H508" s="374"/>
      <c r="I508" s="357"/>
      <c r="J508" s="357">
        <v>7.7899999999999997E-2</v>
      </c>
    </row>
    <row r="509" spans="1:10" ht="55.5" customHeight="1" x14ac:dyDescent="0.15">
      <c r="A509" s="354" t="s">
        <v>706</v>
      </c>
      <c r="B509" s="356" t="s">
        <v>365</v>
      </c>
      <c r="C509" s="354" t="s">
        <v>393</v>
      </c>
      <c r="D509" s="354" t="s">
        <v>707</v>
      </c>
      <c r="E509" s="354" t="s">
        <v>664</v>
      </c>
      <c r="F509" s="354" t="s">
        <v>688</v>
      </c>
      <c r="G509" s="355" t="s">
        <v>708</v>
      </c>
      <c r="H509" s="374"/>
      <c r="I509" s="357"/>
      <c r="J509" s="357" t="s">
        <v>667</v>
      </c>
    </row>
    <row r="510" spans="1:10" ht="55.5" customHeight="1" x14ac:dyDescent="0.15">
      <c r="A510" s="354"/>
      <c r="B510" s="356"/>
      <c r="C510" s="354"/>
      <c r="D510" s="354"/>
      <c r="E510" s="354"/>
      <c r="F510" s="354"/>
      <c r="G510" s="355" t="s">
        <v>709</v>
      </c>
      <c r="H510" s="374" t="s">
        <v>710</v>
      </c>
      <c r="I510" s="357" t="s">
        <v>711</v>
      </c>
      <c r="J510" s="357"/>
    </row>
    <row r="511" spans="1:10" ht="55.5" customHeight="1" x14ac:dyDescent="0.15">
      <c r="A511" s="354" t="s">
        <v>707</v>
      </c>
      <c r="B511" s="356" t="s">
        <v>280</v>
      </c>
      <c r="C511" s="354" t="s">
        <v>698</v>
      </c>
      <c r="D511" s="354" t="s">
        <v>712</v>
      </c>
      <c r="E511" s="354">
        <v>3.5899999999999999E-3</v>
      </c>
      <c r="F511" s="354" t="s">
        <v>281</v>
      </c>
      <c r="G511" s="355" t="s">
        <v>713</v>
      </c>
      <c r="H511" s="374" t="s">
        <v>714</v>
      </c>
      <c r="I511" s="357" t="s">
        <v>715</v>
      </c>
      <c r="J511" s="357">
        <v>0</v>
      </c>
    </row>
    <row r="512" spans="1:10" ht="55.5" customHeight="1" x14ac:dyDescent="0.15">
      <c r="A512" s="354"/>
      <c r="B512" s="356"/>
      <c r="C512" s="354"/>
      <c r="D512" s="354"/>
      <c r="E512" s="354"/>
      <c r="F512" s="354"/>
      <c r="G512" s="355" t="s">
        <v>716</v>
      </c>
      <c r="H512" s="374"/>
      <c r="I512" s="357"/>
      <c r="J512" s="357">
        <v>0</v>
      </c>
    </row>
    <row r="513" spans="1:10" ht="55.5" customHeight="1" x14ac:dyDescent="0.15">
      <c r="A513" s="354"/>
      <c r="B513" s="356"/>
      <c r="C513" s="354"/>
      <c r="D513" s="354"/>
      <c r="E513" s="354" t="s">
        <v>385</v>
      </c>
      <c r="F513" s="354">
        <v>8.6911080716216222</v>
      </c>
      <c r="G513" s="355" t="s">
        <v>386</v>
      </c>
      <c r="H513" s="374">
        <v>0</v>
      </c>
      <c r="I513" s="357" t="s">
        <v>387</v>
      </c>
      <c r="J513" s="357">
        <v>8.6911080716216222</v>
      </c>
    </row>
    <row r="514" spans="1:10" ht="55.5" customHeight="1" x14ac:dyDescent="0.15">
      <c r="A514" s="354"/>
      <c r="B514" s="356"/>
      <c r="C514" s="354"/>
      <c r="D514" s="354"/>
      <c r="E514" s="354" t="s">
        <v>388</v>
      </c>
      <c r="F514" s="354">
        <v>17.010000000000002</v>
      </c>
      <c r="G514" s="355"/>
      <c r="H514" s="374" t="s">
        <v>389</v>
      </c>
      <c r="I514" s="357"/>
      <c r="J514" s="357">
        <v>73.73</v>
      </c>
    </row>
    <row r="515" spans="1:10" ht="55.5" customHeight="1" x14ac:dyDescent="0.15">
      <c r="A515" s="354"/>
      <c r="B515" s="356"/>
      <c r="C515" s="354"/>
      <c r="D515" s="354"/>
      <c r="E515" s="354"/>
      <c r="F515" s="354"/>
      <c r="G515" s="355"/>
      <c r="H515" s="374"/>
      <c r="I515" s="357"/>
      <c r="J515" s="357"/>
    </row>
    <row r="516" spans="1:10" ht="55.5" customHeight="1" x14ac:dyDescent="0.15">
      <c r="A516" s="354" t="s">
        <v>717</v>
      </c>
      <c r="B516" s="356" t="s">
        <v>364</v>
      </c>
      <c r="C516" s="354" t="s">
        <v>365</v>
      </c>
      <c r="D516" s="354" t="s">
        <v>366</v>
      </c>
      <c r="E516" s="354" t="s">
        <v>367</v>
      </c>
      <c r="F516" s="354"/>
      <c r="G516" s="355" t="s">
        <v>368</v>
      </c>
      <c r="H516" s="374" t="s">
        <v>369</v>
      </c>
      <c r="I516" s="357" t="s">
        <v>370</v>
      </c>
      <c r="J516" s="357" t="s">
        <v>371</v>
      </c>
    </row>
    <row r="517" spans="1:10" ht="55.5" customHeight="1" x14ac:dyDescent="0.15">
      <c r="A517" s="354" t="s">
        <v>372</v>
      </c>
      <c r="B517" s="356" t="s">
        <v>718</v>
      </c>
      <c r="C517" s="354" t="s">
        <v>280</v>
      </c>
      <c r="D517" s="354" t="s">
        <v>719</v>
      </c>
      <c r="E517" s="354" t="s">
        <v>392</v>
      </c>
      <c r="F517" s="354"/>
      <c r="G517" s="355" t="s">
        <v>338</v>
      </c>
      <c r="H517" s="374">
        <v>1</v>
      </c>
      <c r="I517" s="357">
        <v>33.68</v>
      </c>
      <c r="J517" s="357">
        <v>33.68</v>
      </c>
    </row>
    <row r="518" spans="1:10" ht="55.5" customHeight="1" x14ac:dyDescent="0.15">
      <c r="A518" s="354" t="s">
        <v>662</v>
      </c>
      <c r="B518" s="356" t="s">
        <v>364</v>
      </c>
      <c r="C518" s="354" t="s">
        <v>365</v>
      </c>
      <c r="D518" s="354" t="s">
        <v>663</v>
      </c>
      <c r="E518" s="354" t="s">
        <v>664</v>
      </c>
      <c r="F518" s="354" t="s">
        <v>665</v>
      </c>
      <c r="G518" s="355"/>
      <c r="H518" s="374" t="s">
        <v>666</v>
      </c>
      <c r="I518" s="357"/>
      <c r="J518" s="357" t="s">
        <v>667</v>
      </c>
    </row>
    <row r="519" spans="1:10" ht="55.5" customHeight="1" x14ac:dyDescent="0.15">
      <c r="A519" s="354"/>
      <c r="B519" s="356"/>
      <c r="C519" s="354"/>
      <c r="D519" s="354"/>
      <c r="E519" s="354"/>
      <c r="F519" s="354" t="s">
        <v>668</v>
      </c>
      <c r="G519" s="355" t="s">
        <v>669</v>
      </c>
      <c r="H519" s="374" t="s">
        <v>668</v>
      </c>
      <c r="I519" s="357" t="s">
        <v>669</v>
      </c>
      <c r="J519" s="357"/>
    </row>
    <row r="520" spans="1:10" ht="55.5" customHeight="1" x14ac:dyDescent="0.15">
      <c r="A520" s="354" t="s">
        <v>393</v>
      </c>
      <c r="B520" s="356" t="s">
        <v>316</v>
      </c>
      <c r="C520" s="354" t="s">
        <v>280</v>
      </c>
      <c r="D520" s="354" t="s">
        <v>720</v>
      </c>
      <c r="E520" s="354">
        <v>1</v>
      </c>
      <c r="F520" s="354">
        <v>1</v>
      </c>
      <c r="G520" s="355">
        <v>0</v>
      </c>
      <c r="H520" s="374">
        <v>241.6771</v>
      </c>
      <c r="I520" s="357">
        <v>108.694</v>
      </c>
      <c r="J520" s="357">
        <v>241.6771</v>
      </c>
    </row>
    <row r="521" spans="1:10" ht="55.5" customHeight="1" x14ac:dyDescent="0.15">
      <c r="A521" s="354"/>
      <c r="B521" s="356"/>
      <c r="C521" s="354"/>
      <c r="D521" s="354"/>
      <c r="E521" s="354"/>
      <c r="F521" s="354"/>
      <c r="G521" s="355" t="s">
        <v>676</v>
      </c>
      <c r="H521" s="374"/>
      <c r="I521" s="357"/>
      <c r="J521" s="357">
        <v>241.6771</v>
      </c>
    </row>
    <row r="522" spans="1:10" ht="55.5" customHeight="1" x14ac:dyDescent="0.15">
      <c r="A522" s="354" t="s">
        <v>677</v>
      </c>
      <c r="B522" s="356" t="s">
        <v>364</v>
      </c>
      <c r="C522" s="354" t="s">
        <v>365</v>
      </c>
      <c r="D522" s="354" t="s">
        <v>568</v>
      </c>
      <c r="E522" s="354" t="s">
        <v>664</v>
      </c>
      <c r="F522" s="354" t="s">
        <v>678</v>
      </c>
      <c r="G522" s="355"/>
      <c r="H522" s="374"/>
      <c r="I522" s="357"/>
      <c r="J522" s="357" t="s">
        <v>667</v>
      </c>
    </row>
    <row r="523" spans="1:10" ht="55.5" customHeight="1" x14ac:dyDescent="0.15">
      <c r="A523" s="354" t="s">
        <v>393</v>
      </c>
      <c r="B523" s="356" t="s">
        <v>315</v>
      </c>
      <c r="C523" s="354" t="s">
        <v>280</v>
      </c>
      <c r="D523" s="354" t="s">
        <v>314</v>
      </c>
      <c r="E523" s="354">
        <v>1</v>
      </c>
      <c r="F523" s="354"/>
      <c r="G523" s="355"/>
      <c r="H523" s="374"/>
      <c r="I523" s="357">
        <v>17.5214</v>
      </c>
      <c r="J523" s="357">
        <v>17.5214</v>
      </c>
    </row>
    <row r="524" spans="1:10" ht="55.5" customHeight="1" x14ac:dyDescent="0.15">
      <c r="A524" s="354" t="s">
        <v>393</v>
      </c>
      <c r="B524" s="356" t="s">
        <v>293</v>
      </c>
      <c r="C524" s="354" t="s">
        <v>280</v>
      </c>
      <c r="D524" s="354" t="s">
        <v>288</v>
      </c>
      <c r="E524" s="354">
        <v>4</v>
      </c>
      <c r="F524" s="354"/>
      <c r="G524" s="355"/>
      <c r="H524" s="374"/>
      <c r="I524" s="357">
        <v>17.319199999999999</v>
      </c>
      <c r="J524" s="357">
        <v>69.276799999999994</v>
      </c>
    </row>
    <row r="525" spans="1:10" ht="55.5" customHeight="1" x14ac:dyDescent="0.15">
      <c r="A525" s="354"/>
      <c r="B525" s="356"/>
      <c r="C525" s="354"/>
      <c r="D525" s="354"/>
      <c r="E525" s="354"/>
      <c r="F525" s="354"/>
      <c r="G525" s="355" t="s">
        <v>679</v>
      </c>
      <c r="H525" s="374"/>
      <c r="I525" s="357"/>
      <c r="J525" s="357">
        <v>86.798199999999994</v>
      </c>
    </row>
    <row r="526" spans="1:10" ht="55.5" customHeight="1" x14ac:dyDescent="0.15">
      <c r="A526" s="354"/>
      <c r="B526" s="356"/>
      <c r="C526" s="354"/>
      <c r="D526" s="354"/>
      <c r="E526" s="354"/>
      <c r="F526" s="354"/>
      <c r="G526" s="355" t="s">
        <v>680</v>
      </c>
      <c r="H526" s="374"/>
      <c r="I526" s="357"/>
      <c r="J526" s="357">
        <v>0</v>
      </c>
    </row>
    <row r="527" spans="1:10" ht="55.5" customHeight="1" x14ac:dyDescent="0.15">
      <c r="A527" s="354"/>
      <c r="B527" s="356"/>
      <c r="C527" s="354"/>
      <c r="D527" s="354"/>
      <c r="E527" s="354"/>
      <c r="F527" s="354"/>
      <c r="G527" s="355" t="s">
        <v>681</v>
      </c>
      <c r="H527" s="374"/>
      <c r="I527" s="357"/>
      <c r="J527" s="357">
        <v>328.4753</v>
      </c>
    </row>
    <row r="528" spans="1:10" ht="55.5" customHeight="1" x14ac:dyDescent="0.15">
      <c r="A528" s="354"/>
      <c r="B528" s="356"/>
      <c r="C528" s="354"/>
      <c r="D528" s="354"/>
      <c r="E528" s="354"/>
      <c r="F528" s="354"/>
      <c r="G528" s="355" t="s">
        <v>682</v>
      </c>
      <c r="H528" s="374"/>
      <c r="I528" s="357"/>
      <c r="J528" s="357">
        <v>0</v>
      </c>
    </row>
    <row r="529" spans="1:10" ht="55.5" customHeight="1" x14ac:dyDescent="0.15">
      <c r="A529" s="354"/>
      <c r="B529" s="356"/>
      <c r="C529" s="354"/>
      <c r="D529" s="354"/>
      <c r="E529" s="354"/>
      <c r="F529" s="354"/>
      <c r="G529" s="355" t="s">
        <v>683</v>
      </c>
      <c r="H529" s="374"/>
      <c r="I529" s="357"/>
      <c r="J529" s="357">
        <v>0</v>
      </c>
    </row>
    <row r="530" spans="1:10" ht="55.5" customHeight="1" x14ac:dyDescent="0.15">
      <c r="A530" s="354"/>
      <c r="B530" s="356"/>
      <c r="C530" s="354"/>
      <c r="D530" s="354"/>
      <c r="E530" s="354"/>
      <c r="F530" s="354"/>
      <c r="G530" s="355" t="s">
        <v>684</v>
      </c>
      <c r="H530" s="374"/>
      <c r="I530" s="357"/>
      <c r="J530" s="357">
        <v>30.18</v>
      </c>
    </row>
    <row r="531" spans="1:10" ht="55.5" customHeight="1" x14ac:dyDescent="0.15">
      <c r="A531" s="354"/>
      <c r="B531" s="356"/>
      <c r="C531" s="354"/>
      <c r="D531" s="354"/>
      <c r="E531" s="354"/>
      <c r="F531" s="354"/>
      <c r="G531" s="355" t="s">
        <v>685</v>
      </c>
      <c r="H531" s="374"/>
      <c r="I531" s="357"/>
      <c r="J531" s="357">
        <v>10.883900000000001</v>
      </c>
    </row>
    <row r="532" spans="1:10" ht="55.5" customHeight="1" x14ac:dyDescent="0.15">
      <c r="A532" s="354" t="s">
        <v>697</v>
      </c>
      <c r="B532" s="356" t="s">
        <v>365</v>
      </c>
      <c r="C532" s="354" t="s">
        <v>364</v>
      </c>
      <c r="D532" s="354" t="s">
        <v>395</v>
      </c>
      <c r="E532" s="354" t="s">
        <v>664</v>
      </c>
      <c r="F532" s="354" t="s">
        <v>688</v>
      </c>
      <c r="G532" s="355" t="s">
        <v>689</v>
      </c>
      <c r="H532" s="374"/>
      <c r="I532" s="357"/>
      <c r="J532" s="357" t="s">
        <v>667</v>
      </c>
    </row>
    <row r="533" spans="1:10" ht="55.5" customHeight="1" x14ac:dyDescent="0.15">
      <c r="A533" s="354" t="s">
        <v>393</v>
      </c>
      <c r="B533" s="356" t="s">
        <v>280</v>
      </c>
      <c r="C533" s="354" t="s">
        <v>310</v>
      </c>
      <c r="D533" s="354" t="s">
        <v>721</v>
      </c>
      <c r="E533" s="354">
        <v>0.12</v>
      </c>
      <c r="F533" s="354" t="s">
        <v>278</v>
      </c>
      <c r="G533" s="355">
        <v>5.8220999999999998</v>
      </c>
      <c r="H533" s="374"/>
      <c r="I533" s="357"/>
      <c r="J533" s="357">
        <v>0.69869999999999999</v>
      </c>
    </row>
    <row r="534" spans="1:10" ht="55.5" customHeight="1" x14ac:dyDescent="0.15">
      <c r="A534" s="354" t="s">
        <v>393</v>
      </c>
      <c r="B534" s="356" t="s">
        <v>280</v>
      </c>
      <c r="C534" s="354" t="s">
        <v>309</v>
      </c>
      <c r="D534" s="354" t="s">
        <v>722</v>
      </c>
      <c r="E534" s="354">
        <v>0.35</v>
      </c>
      <c r="F534" s="354" t="s">
        <v>278</v>
      </c>
      <c r="G534" s="355">
        <v>5.8220999999999998</v>
      </c>
      <c r="H534" s="374"/>
      <c r="I534" s="357"/>
      <c r="J534" s="357">
        <v>2.0377000000000001</v>
      </c>
    </row>
    <row r="535" spans="1:10" ht="55.5" customHeight="1" x14ac:dyDescent="0.15">
      <c r="A535" s="354" t="s">
        <v>393</v>
      </c>
      <c r="B535" s="356" t="s">
        <v>280</v>
      </c>
      <c r="C535" s="354" t="s">
        <v>312</v>
      </c>
      <c r="D535" s="354" t="s">
        <v>311</v>
      </c>
      <c r="E535" s="354">
        <v>0.03</v>
      </c>
      <c r="F535" s="354" t="s">
        <v>287</v>
      </c>
      <c r="G535" s="355">
        <v>7.3832000000000004</v>
      </c>
      <c r="H535" s="374"/>
      <c r="I535" s="357"/>
      <c r="J535" s="357">
        <v>0.2215</v>
      </c>
    </row>
    <row r="536" spans="1:10" ht="55.5" customHeight="1" x14ac:dyDescent="0.15">
      <c r="A536" s="354" t="s">
        <v>393</v>
      </c>
      <c r="B536" s="356" t="s">
        <v>280</v>
      </c>
      <c r="C536" s="354" t="s">
        <v>308</v>
      </c>
      <c r="D536" s="354" t="s">
        <v>723</v>
      </c>
      <c r="E536" s="354">
        <v>9.7000000000000005E-4</v>
      </c>
      <c r="F536" s="354" t="s">
        <v>287</v>
      </c>
      <c r="G536" s="355">
        <v>16.156700000000001</v>
      </c>
      <c r="H536" s="374"/>
      <c r="I536" s="357"/>
      <c r="J536" s="357">
        <v>1.5699999999999999E-2</v>
      </c>
    </row>
    <row r="537" spans="1:10" ht="55.5" customHeight="1" x14ac:dyDescent="0.15">
      <c r="A537" s="354" t="s">
        <v>393</v>
      </c>
      <c r="B537" s="356" t="s">
        <v>280</v>
      </c>
      <c r="C537" s="354" t="s">
        <v>313</v>
      </c>
      <c r="D537" s="354" t="s">
        <v>724</v>
      </c>
      <c r="E537" s="354">
        <v>0.6</v>
      </c>
      <c r="F537" s="354" t="s">
        <v>287</v>
      </c>
      <c r="G537" s="355">
        <v>32.987499999999997</v>
      </c>
      <c r="H537" s="374"/>
      <c r="I537" s="357"/>
      <c r="J537" s="357">
        <v>19.7925</v>
      </c>
    </row>
    <row r="538" spans="1:10" ht="55.5" customHeight="1" x14ac:dyDescent="0.15">
      <c r="A538" s="354"/>
      <c r="B538" s="356"/>
      <c r="C538" s="354"/>
      <c r="D538" s="354"/>
      <c r="E538" s="354"/>
      <c r="F538" s="354"/>
      <c r="G538" s="355" t="s">
        <v>700</v>
      </c>
      <c r="H538" s="374"/>
      <c r="I538" s="357"/>
      <c r="J538" s="357">
        <v>22.766100000000002</v>
      </c>
    </row>
    <row r="539" spans="1:10" ht="55.5" customHeight="1" x14ac:dyDescent="0.15">
      <c r="A539" s="354" t="s">
        <v>701</v>
      </c>
      <c r="B539" s="356" t="s">
        <v>365</v>
      </c>
      <c r="C539" s="354" t="s">
        <v>393</v>
      </c>
      <c r="D539" s="354" t="s">
        <v>702</v>
      </c>
      <c r="E539" s="354" t="s">
        <v>364</v>
      </c>
      <c r="F539" s="354" t="s">
        <v>664</v>
      </c>
      <c r="G539" s="355" t="s">
        <v>688</v>
      </c>
      <c r="H539" s="374" t="s">
        <v>689</v>
      </c>
      <c r="I539" s="357"/>
      <c r="J539" s="357" t="s">
        <v>667</v>
      </c>
    </row>
    <row r="540" spans="1:10" ht="55.5" customHeight="1" x14ac:dyDescent="0.15">
      <c r="A540" s="354" t="s">
        <v>703</v>
      </c>
      <c r="B540" s="356" t="s">
        <v>280</v>
      </c>
      <c r="C540" s="354" t="s">
        <v>310</v>
      </c>
      <c r="D540" s="354" t="s">
        <v>704</v>
      </c>
      <c r="E540" s="354">
        <v>5914655</v>
      </c>
      <c r="F540" s="354">
        <v>1.2E-4</v>
      </c>
      <c r="G540" s="355" t="s">
        <v>294</v>
      </c>
      <c r="H540" s="374">
        <v>21.69</v>
      </c>
      <c r="I540" s="357"/>
      <c r="J540" s="357">
        <v>2.5999999999999999E-3</v>
      </c>
    </row>
    <row r="541" spans="1:10" ht="55.5" customHeight="1" x14ac:dyDescent="0.15">
      <c r="A541" s="354" t="s">
        <v>703</v>
      </c>
      <c r="B541" s="356" t="s">
        <v>280</v>
      </c>
      <c r="C541" s="354" t="s">
        <v>309</v>
      </c>
      <c r="D541" s="354" t="s">
        <v>704</v>
      </c>
      <c r="E541" s="354">
        <v>5914655</v>
      </c>
      <c r="F541" s="354">
        <v>3.5E-4</v>
      </c>
      <c r="G541" s="355" t="s">
        <v>294</v>
      </c>
      <c r="H541" s="374">
        <v>21.69</v>
      </c>
      <c r="I541" s="357"/>
      <c r="J541" s="357">
        <v>7.6E-3</v>
      </c>
    </row>
    <row r="542" spans="1:10" ht="55.5" customHeight="1" x14ac:dyDescent="0.15">
      <c r="A542" s="354" t="s">
        <v>703</v>
      </c>
      <c r="B542" s="356" t="s">
        <v>280</v>
      </c>
      <c r="C542" s="354" t="s">
        <v>312</v>
      </c>
      <c r="D542" s="354" t="s">
        <v>704</v>
      </c>
      <c r="E542" s="354">
        <v>5914655</v>
      </c>
      <c r="F542" s="354">
        <v>3.0000000000000001E-5</v>
      </c>
      <c r="G542" s="355" t="s">
        <v>294</v>
      </c>
      <c r="H542" s="374">
        <v>21.69</v>
      </c>
      <c r="I542" s="357"/>
      <c r="J542" s="357">
        <v>6.9999999999999999E-4</v>
      </c>
    </row>
    <row r="543" spans="1:10" ht="55.5" customHeight="1" x14ac:dyDescent="0.15">
      <c r="A543" s="354" t="s">
        <v>703</v>
      </c>
      <c r="B543" s="356" t="s">
        <v>280</v>
      </c>
      <c r="C543" s="354" t="s">
        <v>313</v>
      </c>
      <c r="D543" s="354" t="s">
        <v>704</v>
      </c>
      <c r="E543" s="354">
        <v>5914655</v>
      </c>
      <c r="F543" s="354">
        <v>8.3000000000000001E-4</v>
      </c>
      <c r="G543" s="355" t="s">
        <v>294</v>
      </c>
      <c r="H543" s="374">
        <v>21.69</v>
      </c>
      <c r="I543" s="357"/>
      <c r="J543" s="357">
        <v>1.7999999999999999E-2</v>
      </c>
    </row>
    <row r="544" spans="1:10" ht="55.5" customHeight="1" x14ac:dyDescent="0.15">
      <c r="A544" s="354"/>
      <c r="B544" s="356"/>
      <c r="C544" s="354"/>
      <c r="D544" s="354"/>
      <c r="E544" s="354"/>
      <c r="F544" s="354"/>
      <c r="G544" s="355" t="s">
        <v>705</v>
      </c>
      <c r="H544" s="374"/>
      <c r="I544" s="357"/>
      <c r="J544" s="357">
        <v>2.8899999999999999E-2</v>
      </c>
    </row>
    <row r="545" spans="1:10" ht="55.5" customHeight="1" x14ac:dyDescent="0.15">
      <c r="A545" s="354" t="s">
        <v>706</v>
      </c>
      <c r="B545" s="356" t="s">
        <v>365</v>
      </c>
      <c r="C545" s="354" t="s">
        <v>393</v>
      </c>
      <c r="D545" s="354" t="s">
        <v>707</v>
      </c>
      <c r="E545" s="354" t="s">
        <v>664</v>
      </c>
      <c r="F545" s="354" t="s">
        <v>688</v>
      </c>
      <c r="G545" s="355" t="s">
        <v>708</v>
      </c>
      <c r="H545" s="374"/>
      <c r="I545" s="357"/>
      <c r="J545" s="357" t="s">
        <v>667</v>
      </c>
    </row>
    <row r="546" spans="1:10" ht="55.5" customHeight="1" x14ac:dyDescent="0.15">
      <c r="A546" s="354"/>
      <c r="B546" s="356"/>
      <c r="C546" s="354"/>
      <c r="D546" s="354"/>
      <c r="E546" s="354"/>
      <c r="F546" s="354"/>
      <c r="G546" s="355" t="s">
        <v>709</v>
      </c>
      <c r="H546" s="374" t="s">
        <v>710</v>
      </c>
      <c r="I546" s="357" t="s">
        <v>711</v>
      </c>
      <c r="J546" s="357"/>
    </row>
    <row r="547" spans="1:10" ht="55.5" customHeight="1" x14ac:dyDescent="0.15">
      <c r="A547" s="354" t="s">
        <v>707</v>
      </c>
      <c r="B547" s="356" t="s">
        <v>280</v>
      </c>
      <c r="C547" s="354" t="s">
        <v>310</v>
      </c>
      <c r="D547" s="354" t="s">
        <v>725</v>
      </c>
      <c r="E547" s="354">
        <v>1.2E-4</v>
      </c>
      <c r="F547" s="354" t="s">
        <v>281</v>
      </c>
      <c r="G547" s="355" t="s">
        <v>713</v>
      </c>
      <c r="H547" s="374" t="s">
        <v>714</v>
      </c>
      <c r="I547" s="357" t="s">
        <v>715</v>
      </c>
      <c r="J547" s="357">
        <v>0</v>
      </c>
    </row>
    <row r="548" spans="1:10" ht="55.5" customHeight="1" x14ac:dyDescent="0.15">
      <c r="A548" s="354" t="s">
        <v>707</v>
      </c>
      <c r="B548" s="356" t="s">
        <v>280</v>
      </c>
      <c r="C548" s="354" t="s">
        <v>309</v>
      </c>
      <c r="D548" s="354" t="s">
        <v>726</v>
      </c>
      <c r="E548" s="354">
        <v>3.5E-4</v>
      </c>
      <c r="F548" s="354" t="s">
        <v>281</v>
      </c>
      <c r="G548" s="355" t="s">
        <v>713</v>
      </c>
      <c r="H548" s="374" t="s">
        <v>714</v>
      </c>
      <c r="I548" s="357" t="s">
        <v>715</v>
      </c>
      <c r="J548" s="357">
        <v>0</v>
      </c>
    </row>
    <row r="549" spans="1:10" ht="55.5" customHeight="1" x14ac:dyDescent="0.15">
      <c r="A549" s="354" t="s">
        <v>707</v>
      </c>
      <c r="B549" s="356" t="s">
        <v>280</v>
      </c>
      <c r="C549" s="354" t="s">
        <v>312</v>
      </c>
      <c r="D549" s="354" t="s">
        <v>727</v>
      </c>
      <c r="E549" s="354">
        <v>3.0000000000000001E-5</v>
      </c>
      <c r="F549" s="354" t="s">
        <v>281</v>
      </c>
      <c r="G549" s="355" t="s">
        <v>713</v>
      </c>
      <c r="H549" s="374" t="s">
        <v>714</v>
      </c>
      <c r="I549" s="357" t="s">
        <v>715</v>
      </c>
      <c r="J549" s="357">
        <v>0</v>
      </c>
    </row>
    <row r="550" spans="1:10" ht="55.5" customHeight="1" x14ac:dyDescent="0.15">
      <c r="A550" s="354" t="s">
        <v>707</v>
      </c>
      <c r="B550" s="356" t="s">
        <v>280</v>
      </c>
      <c r="C550" s="354" t="s">
        <v>313</v>
      </c>
      <c r="D550" s="354" t="s">
        <v>728</v>
      </c>
      <c r="E550" s="354">
        <v>8.3000000000000001E-4</v>
      </c>
      <c r="F550" s="354" t="s">
        <v>281</v>
      </c>
      <c r="G550" s="355" t="s">
        <v>713</v>
      </c>
      <c r="H550" s="374" t="s">
        <v>714</v>
      </c>
      <c r="I550" s="357" t="s">
        <v>715</v>
      </c>
      <c r="J550" s="357">
        <v>0</v>
      </c>
    </row>
    <row r="551" spans="1:10" ht="55.5" customHeight="1" x14ac:dyDescent="0.15">
      <c r="A551" s="354"/>
      <c r="B551" s="356"/>
      <c r="C551" s="354"/>
      <c r="D551" s="354"/>
      <c r="E551" s="354"/>
      <c r="F551" s="354"/>
      <c r="G551" s="355" t="s">
        <v>716</v>
      </c>
      <c r="H551" s="374"/>
      <c r="I551" s="357"/>
      <c r="J551" s="357">
        <v>0</v>
      </c>
    </row>
    <row r="552" spans="1:10" ht="55.5" customHeight="1" x14ac:dyDescent="0.15">
      <c r="A552" s="354"/>
      <c r="B552" s="356"/>
      <c r="C552" s="354"/>
      <c r="D552" s="354"/>
      <c r="E552" s="354" t="s">
        <v>385</v>
      </c>
      <c r="F552" s="354">
        <v>2.8876901299536115</v>
      </c>
      <c r="G552" s="355" t="s">
        <v>386</v>
      </c>
      <c r="H552" s="374">
        <v>0</v>
      </c>
      <c r="I552" s="357" t="s">
        <v>387</v>
      </c>
      <c r="J552" s="357">
        <v>2.8876901367103684</v>
      </c>
    </row>
    <row r="553" spans="1:10" ht="55.5" customHeight="1" x14ac:dyDescent="0.15">
      <c r="A553" s="354"/>
      <c r="B553" s="356"/>
      <c r="C553" s="354"/>
      <c r="D553" s="354"/>
      <c r="E553" s="354" t="s">
        <v>388</v>
      </c>
      <c r="F553" s="354">
        <v>10.1</v>
      </c>
      <c r="G553" s="355"/>
      <c r="H553" s="374" t="s">
        <v>389</v>
      </c>
      <c r="I553" s="357"/>
      <c r="J553" s="357">
        <v>43.78</v>
      </c>
    </row>
    <row r="554" spans="1:10" ht="55.5" customHeight="1" x14ac:dyDescent="0.15">
      <c r="A554" s="354"/>
      <c r="B554" s="356"/>
      <c r="C554" s="354"/>
      <c r="D554" s="354"/>
      <c r="E554" s="354"/>
      <c r="F554" s="354"/>
      <c r="G554" s="355"/>
      <c r="H554" s="374"/>
      <c r="I554" s="357"/>
      <c r="J554" s="357"/>
    </row>
    <row r="555" spans="1:10" ht="55.5" customHeight="1" x14ac:dyDescent="0.15">
      <c r="A555" s="354" t="s">
        <v>729</v>
      </c>
      <c r="B555" s="356" t="s">
        <v>364</v>
      </c>
      <c r="C555" s="354" t="s">
        <v>365</v>
      </c>
      <c r="D555" s="354" t="s">
        <v>366</v>
      </c>
      <c r="E555" s="354" t="s">
        <v>367</v>
      </c>
      <c r="F555" s="354"/>
      <c r="G555" s="355" t="s">
        <v>368</v>
      </c>
      <c r="H555" s="374" t="s">
        <v>369</v>
      </c>
      <c r="I555" s="357" t="s">
        <v>370</v>
      </c>
      <c r="J555" s="357" t="s">
        <v>371</v>
      </c>
    </row>
    <row r="556" spans="1:10" ht="55.5" customHeight="1" x14ac:dyDescent="0.15">
      <c r="A556" s="354" t="s">
        <v>372</v>
      </c>
      <c r="B556" s="356" t="s">
        <v>730</v>
      </c>
      <c r="C556" s="354" t="s">
        <v>279</v>
      </c>
      <c r="D556" s="354" t="s">
        <v>731</v>
      </c>
      <c r="E556" s="354" t="s">
        <v>732</v>
      </c>
      <c r="F556" s="354"/>
      <c r="G556" s="355" t="s">
        <v>338</v>
      </c>
      <c r="H556" s="374">
        <v>1</v>
      </c>
      <c r="I556" s="357">
        <v>192.15</v>
      </c>
      <c r="J556" s="357">
        <v>192.15</v>
      </c>
    </row>
    <row r="557" spans="1:10" ht="55.5" customHeight="1" x14ac:dyDescent="0.15">
      <c r="A557" s="354" t="s">
        <v>662</v>
      </c>
      <c r="B557" s="356" t="s">
        <v>364</v>
      </c>
      <c r="C557" s="354" t="s">
        <v>365</v>
      </c>
      <c r="D557" s="354" t="s">
        <v>663</v>
      </c>
      <c r="E557" s="354" t="s">
        <v>664</v>
      </c>
      <c r="F557" s="354" t="s">
        <v>665</v>
      </c>
      <c r="G557" s="355"/>
      <c r="H557" s="374" t="s">
        <v>666</v>
      </c>
      <c r="I557" s="357"/>
      <c r="J557" s="357" t="s">
        <v>667</v>
      </c>
    </row>
    <row r="558" spans="1:10" ht="55.5" customHeight="1" x14ac:dyDescent="0.15">
      <c r="A558" s="354"/>
      <c r="B558" s="356"/>
      <c r="C558" s="354"/>
      <c r="D558" s="354"/>
      <c r="E558" s="354"/>
      <c r="F558" s="354" t="s">
        <v>668</v>
      </c>
      <c r="G558" s="355" t="s">
        <v>669</v>
      </c>
      <c r="H558" s="374" t="s">
        <v>668</v>
      </c>
      <c r="I558" s="357" t="s">
        <v>669</v>
      </c>
      <c r="J558" s="357"/>
    </row>
    <row r="559" spans="1:10" ht="55.5" customHeight="1" x14ac:dyDescent="0.15">
      <c r="A559" s="354" t="s">
        <v>393</v>
      </c>
      <c r="B559" s="356" t="s">
        <v>307</v>
      </c>
      <c r="C559" s="354" t="s">
        <v>279</v>
      </c>
      <c r="D559" s="354" t="s">
        <v>733</v>
      </c>
      <c r="E559" s="354">
        <v>1</v>
      </c>
      <c r="F559" s="354">
        <v>0.3</v>
      </c>
      <c r="G559" s="355">
        <v>0.7</v>
      </c>
      <c r="H559" s="374">
        <v>1.2658</v>
      </c>
      <c r="I559" s="357">
        <v>0</v>
      </c>
      <c r="J559" s="357">
        <v>0.37969999999999998</v>
      </c>
    </row>
    <row r="560" spans="1:10" ht="55.5" customHeight="1" x14ac:dyDescent="0.15">
      <c r="A560" s="354" t="s">
        <v>393</v>
      </c>
      <c r="B560" s="356" t="s">
        <v>306</v>
      </c>
      <c r="C560" s="354" t="s">
        <v>279</v>
      </c>
      <c r="D560" s="354" t="s">
        <v>734</v>
      </c>
      <c r="E560" s="354">
        <v>1</v>
      </c>
      <c r="F560" s="354">
        <v>0.5</v>
      </c>
      <c r="G560" s="355">
        <v>0.5</v>
      </c>
      <c r="H560" s="374">
        <v>15.400499999999999</v>
      </c>
      <c r="I560" s="357">
        <v>10.676399999999999</v>
      </c>
      <c r="J560" s="357">
        <v>13.038500000000001</v>
      </c>
    </row>
    <row r="561" spans="1:10" ht="55.5" customHeight="1" x14ac:dyDescent="0.15">
      <c r="A561" s="354" t="s">
        <v>393</v>
      </c>
      <c r="B561" s="356" t="s">
        <v>305</v>
      </c>
      <c r="C561" s="354" t="s">
        <v>279</v>
      </c>
      <c r="D561" s="354" t="s">
        <v>735</v>
      </c>
      <c r="E561" s="354">
        <v>1</v>
      </c>
      <c r="F561" s="354">
        <v>0.3</v>
      </c>
      <c r="G561" s="355">
        <v>0.7</v>
      </c>
      <c r="H561" s="374">
        <v>4.9813999999999998</v>
      </c>
      <c r="I561" s="357">
        <v>0</v>
      </c>
      <c r="J561" s="357">
        <v>1.4944</v>
      </c>
    </row>
    <row r="562" spans="1:10" ht="55.5" customHeight="1" x14ac:dyDescent="0.15">
      <c r="A562" s="354" t="s">
        <v>393</v>
      </c>
      <c r="B562" s="356" t="s">
        <v>304</v>
      </c>
      <c r="C562" s="354" t="s">
        <v>279</v>
      </c>
      <c r="D562" s="354" t="s">
        <v>736</v>
      </c>
      <c r="E562" s="354">
        <v>1</v>
      </c>
      <c r="F562" s="354">
        <v>0.2</v>
      </c>
      <c r="G562" s="355">
        <v>0.8</v>
      </c>
      <c r="H562" s="374">
        <v>7.1002999999999998</v>
      </c>
      <c r="I562" s="357">
        <v>0</v>
      </c>
      <c r="J562" s="357">
        <v>1.4200999999999999</v>
      </c>
    </row>
    <row r="563" spans="1:10" ht="55.5" customHeight="1" x14ac:dyDescent="0.15">
      <c r="A563" s="354"/>
      <c r="B563" s="356"/>
      <c r="C563" s="354"/>
      <c r="D563" s="354"/>
      <c r="E563" s="354"/>
      <c r="F563" s="354"/>
      <c r="G563" s="355" t="s">
        <v>676</v>
      </c>
      <c r="H563" s="374"/>
      <c r="I563" s="357"/>
      <c r="J563" s="357">
        <v>16.332699999999999</v>
      </c>
    </row>
    <row r="564" spans="1:10" ht="55.5" customHeight="1" x14ac:dyDescent="0.15">
      <c r="A564" s="354" t="s">
        <v>677</v>
      </c>
      <c r="B564" s="356" t="s">
        <v>364</v>
      </c>
      <c r="C564" s="354" t="s">
        <v>365</v>
      </c>
      <c r="D564" s="354" t="s">
        <v>568</v>
      </c>
      <c r="E564" s="354" t="s">
        <v>664</v>
      </c>
      <c r="F564" s="354" t="s">
        <v>678</v>
      </c>
      <c r="G564" s="355"/>
      <c r="H564" s="374"/>
      <c r="I564" s="357"/>
      <c r="J564" s="357" t="s">
        <v>667</v>
      </c>
    </row>
    <row r="565" spans="1:10" ht="55.5" customHeight="1" x14ac:dyDescent="0.15">
      <c r="A565" s="354" t="s">
        <v>393</v>
      </c>
      <c r="B565" s="356" t="s">
        <v>291</v>
      </c>
      <c r="C565" s="354" t="s">
        <v>279</v>
      </c>
      <c r="D565" s="354" t="s">
        <v>737</v>
      </c>
      <c r="E565" s="354">
        <v>0.5</v>
      </c>
      <c r="F565" s="354"/>
      <c r="G565" s="355"/>
      <c r="H565" s="374"/>
      <c r="I565" s="357">
        <v>27.2378</v>
      </c>
      <c r="J565" s="357">
        <v>13.6189</v>
      </c>
    </row>
    <row r="566" spans="1:10" ht="55.5" customHeight="1" x14ac:dyDescent="0.15">
      <c r="A566" s="354" t="s">
        <v>393</v>
      </c>
      <c r="B566" s="356" t="s">
        <v>303</v>
      </c>
      <c r="C566" s="354" t="s">
        <v>279</v>
      </c>
      <c r="D566" s="354" t="s">
        <v>738</v>
      </c>
      <c r="E566" s="354">
        <v>2</v>
      </c>
      <c r="F566" s="354"/>
      <c r="G566" s="355"/>
      <c r="H566" s="374"/>
      <c r="I566" s="357">
        <v>14.849</v>
      </c>
      <c r="J566" s="357">
        <v>29.698</v>
      </c>
    </row>
    <row r="567" spans="1:10" ht="55.5" customHeight="1" x14ac:dyDescent="0.15">
      <c r="A567" s="354" t="s">
        <v>393</v>
      </c>
      <c r="B567" s="356" t="s">
        <v>290</v>
      </c>
      <c r="C567" s="354" t="s">
        <v>279</v>
      </c>
      <c r="D567" s="354" t="s">
        <v>739</v>
      </c>
      <c r="E567" s="354">
        <v>0.3</v>
      </c>
      <c r="F567" s="354"/>
      <c r="G567" s="355"/>
      <c r="H567" s="374"/>
      <c r="I567" s="357">
        <v>13.794600000000001</v>
      </c>
      <c r="J567" s="357">
        <v>4.1383999999999999</v>
      </c>
    </row>
    <row r="568" spans="1:10" ht="55.5" customHeight="1" x14ac:dyDescent="0.15">
      <c r="A568" s="354" t="s">
        <v>393</v>
      </c>
      <c r="B568" s="356" t="s">
        <v>301</v>
      </c>
      <c r="C568" s="354" t="s">
        <v>279</v>
      </c>
      <c r="D568" s="354" t="s">
        <v>740</v>
      </c>
      <c r="E568" s="354">
        <v>1</v>
      </c>
      <c r="F568" s="354"/>
      <c r="G568" s="355"/>
      <c r="H568" s="374"/>
      <c r="I568" s="357">
        <v>13.794600000000001</v>
      </c>
      <c r="J568" s="357">
        <v>13.794600000000001</v>
      </c>
    </row>
    <row r="569" spans="1:10" ht="55.5" customHeight="1" x14ac:dyDescent="0.15">
      <c r="A569" s="354" t="s">
        <v>393</v>
      </c>
      <c r="B569" s="356" t="s">
        <v>299</v>
      </c>
      <c r="C569" s="354" t="s">
        <v>279</v>
      </c>
      <c r="D569" s="354" t="s">
        <v>741</v>
      </c>
      <c r="E569" s="354">
        <v>4</v>
      </c>
      <c r="F569" s="354"/>
      <c r="G569" s="355"/>
      <c r="H569" s="374"/>
      <c r="I569" s="357">
        <v>10.983000000000001</v>
      </c>
      <c r="J569" s="357">
        <v>43.932000000000002</v>
      </c>
    </row>
    <row r="570" spans="1:10" ht="55.5" customHeight="1" x14ac:dyDescent="0.15">
      <c r="A570" s="354"/>
      <c r="B570" s="356"/>
      <c r="C570" s="354"/>
      <c r="D570" s="354"/>
      <c r="E570" s="354"/>
      <c r="F570" s="354"/>
      <c r="G570" s="355" t="s">
        <v>679</v>
      </c>
      <c r="H570" s="374"/>
      <c r="I570" s="357"/>
      <c r="J570" s="357">
        <v>105.1819</v>
      </c>
    </row>
    <row r="571" spans="1:10" ht="55.5" customHeight="1" x14ac:dyDescent="0.15">
      <c r="A571" s="354"/>
      <c r="B571" s="356"/>
      <c r="C571" s="354"/>
      <c r="D571" s="354"/>
      <c r="E571" s="354"/>
      <c r="F571" s="354"/>
      <c r="G571" s="355" t="s">
        <v>742</v>
      </c>
      <c r="H571" s="374"/>
      <c r="I571" s="357"/>
      <c r="J571" s="357">
        <v>21.572800000000001</v>
      </c>
    </row>
    <row r="572" spans="1:10" ht="55.5" customHeight="1" x14ac:dyDescent="0.15">
      <c r="A572" s="354"/>
      <c r="B572" s="356"/>
      <c r="C572" s="354"/>
      <c r="D572" s="354"/>
      <c r="E572" s="354"/>
      <c r="F572" s="354"/>
      <c r="G572" s="355" t="s">
        <v>681</v>
      </c>
      <c r="H572" s="374"/>
      <c r="I572" s="357"/>
      <c r="J572" s="357">
        <v>143.0874</v>
      </c>
    </row>
    <row r="573" spans="1:10" ht="55.5" customHeight="1" x14ac:dyDescent="0.15">
      <c r="A573" s="354"/>
      <c r="B573" s="356"/>
      <c r="C573" s="354"/>
      <c r="D573" s="354"/>
      <c r="E573" s="354"/>
      <c r="F573" s="354"/>
      <c r="G573" s="355" t="s">
        <v>682</v>
      </c>
      <c r="H573" s="374"/>
      <c r="I573" s="357"/>
      <c r="J573" s="357">
        <v>0</v>
      </c>
    </row>
    <row r="574" spans="1:10" ht="55.5" customHeight="1" x14ac:dyDescent="0.15">
      <c r="A574" s="354"/>
      <c r="B574" s="356"/>
      <c r="C574" s="354"/>
      <c r="D574" s="354"/>
      <c r="E574" s="354"/>
      <c r="F574" s="354"/>
      <c r="G574" s="355" t="s">
        <v>683</v>
      </c>
      <c r="H574" s="374"/>
      <c r="I574" s="357"/>
      <c r="J574" s="357">
        <v>0</v>
      </c>
    </row>
    <row r="575" spans="1:10" ht="55.5" customHeight="1" x14ac:dyDescent="0.15">
      <c r="A575" s="354"/>
      <c r="B575" s="356"/>
      <c r="C575" s="354"/>
      <c r="D575" s="354"/>
      <c r="E575" s="354"/>
      <c r="F575" s="354"/>
      <c r="G575" s="355" t="s">
        <v>684</v>
      </c>
      <c r="H575" s="374"/>
      <c r="I575" s="357"/>
      <c r="J575" s="357">
        <v>6</v>
      </c>
    </row>
    <row r="576" spans="1:10" ht="55.5" customHeight="1" x14ac:dyDescent="0.15">
      <c r="A576" s="354"/>
      <c r="B576" s="356"/>
      <c r="C576" s="354"/>
      <c r="D576" s="354"/>
      <c r="E576" s="354"/>
      <c r="F576" s="354"/>
      <c r="G576" s="355" t="s">
        <v>685</v>
      </c>
      <c r="H576" s="374"/>
      <c r="I576" s="357"/>
      <c r="J576" s="357">
        <v>23.847899999999999</v>
      </c>
    </row>
    <row r="577" spans="1:10" ht="55.5" customHeight="1" x14ac:dyDescent="0.15">
      <c r="A577" s="354" t="s">
        <v>697</v>
      </c>
      <c r="B577" s="356" t="s">
        <v>365</v>
      </c>
      <c r="C577" s="354" t="s">
        <v>364</v>
      </c>
      <c r="D577" s="354" t="s">
        <v>395</v>
      </c>
      <c r="E577" s="354" t="s">
        <v>664</v>
      </c>
      <c r="F577" s="354" t="s">
        <v>688</v>
      </c>
      <c r="G577" s="355" t="s">
        <v>689</v>
      </c>
      <c r="H577" s="374"/>
      <c r="I577" s="357"/>
      <c r="J577" s="357" t="s">
        <v>667</v>
      </c>
    </row>
    <row r="578" spans="1:10" ht="55.5" customHeight="1" x14ac:dyDescent="0.15">
      <c r="A578" s="354" t="s">
        <v>393</v>
      </c>
      <c r="B578" s="356" t="s">
        <v>279</v>
      </c>
      <c r="C578" s="354" t="s">
        <v>297</v>
      </c>
      <c r="D578" s="354" t="s">
        <v>743</v>
      </c>
      <c r="E578" s="354">
        <v>1</v>
      </c>
      <c r="F578" s="354" t="s">
        <v>338</v>
      </c>
      <c r="G578" s="355">
        <v>50.4542</v>
      </c>
      <c r="H578" s="374"/>
      <c r="I578" s="357"/>
      <c r="J578" s="357">
        <v>50.4542</v>
      </c>
    </row>
    <row r="579" spans="1:10" ht="55.5" customHeight="1" x14ac:dyDescent="0.15">
      <c r="A579" s="354" t="s">
        <v>393</v>
      </c>
      <c r="B579" s="356" t="s">
        <v>279</v>
      </c>
      <c r="C579" s="354" t="s">
        <v>289</v>
      </c>
      <c r="D579" s="354" t="s">
        <v>744</v>
      </c>
      <c r="E579" s="354">
        <v>0.53</v>
      </c>
      <c r="F579" s="354" t="s">
        <v>287</v>
      </c>
      <c r="G579" s="355">
        <v>11.884600000000001</v>
      </c>
      <c r="H579" s="374"/>
      <c r="I579" s="357"/>
      <c r="J579" s="357">
        <v>6.2988</v>
      </c>
    </row>
    <row r="580" spans="1:10" ht="55.5" customHeight="1" x14ac:dyDescent="0.15">
      <c r="A580" s="354" t="s">
        <v>393</v>
      </c>
      <c r="B580" s="356" t="s">
        <v>279</v>
      </c>
      <c r="C580" s="354" t="s">
        <v>296</v>
      </c>
      <c r="D580" s="354" t="s">
        <v>745</v>
      </c>
      <c r="E580" s="354">
        <v>1.4</v>
      </c>
      <c r="F580" s="354" t="s">
        <v>338</v>
      </c>
      <c r="G580" s="355">
        <v>79.678799999999995</v>
      </c>
      <c r="H580" s="374"/>
      <c r="I580" s="357"/>
      <c r="J580" s="357">
        <v>111.55029999999999</v>
      </c>
    </row>
    <row r="581" spans="1:10" ht="55.5" customHeight="1" x14ac:dyDescent="0.15">
      <c r="A581" s="354"/>
      <c r="B581" s="356"/>
      <c r="C581" s="354"/>
      <c r="D581" s="354"/>
      <c r="E581" s="354"/>
      <c r="F581" s="354"/>
      <c r="G581" s="355" t="s">
        <v>700</v>
      </c>
      <c r="H581" s="374"/>
      <c r="I581" s="357"/>
      <c r="J581" s="357">
        <v>168.30330000000001</v>
      </c>
    </row>
    <row r="582" spans="1:10" ht="55.5" customHeight="1" x14ac:dyDescent="0.15">
      <c r="A582" s="354"/>
      <c r="B582" s="356"/>
      <c r="C582" s="354"/>
      <c r="D582" s="354"/>
      <c r="E582" s="354" t="s">
        <v>385</v>
      </c>
      <c r="F582" s="354">
        <v>17.530313333333332</v>
      </c>
      <c r="G582" s="355" t="s">
        <v>386</v>
      </c>
      <c r="H582" s="374">
        <v>0</v>
      </c>
      <c r="I582" s="357" t="s">
        <v>387</v>
      </c>
      <c r="J582" s="357">
        <v>17.530313333333332</v>
      </c>
    </row>
    <row r="583" spans="1:10" ht="55.5" customHeight="1" x14ac:dyDescent="0.15">
      <c r="A583" s="354"/>
      <c r="B583" s="356"/>
      <c r="C583" s="354"/>
      <c r="D583" s="354"/>
      <c r="E583" s="354" t="s">
        <v>388</v>
      </c>
      <c r="F583" s="354">
        <v>57.64</v>
      </c>
      <c r="G583" s="355"/>
      <c r="H583" s="374" t="s">
        <v>389</v>
      </c>
      <c r="I583" s="357"/>
      <c r="J583" s="357">
        <v>249.79</v>
      </c>
    </row>
    <row r="584" spans="1:10" ht="55.5" customHeight="1" x14ac:dyDescent="0.15">
      <c r="A584" s="354"/>
      <c r="B584" s="356"/>
      <c r="C584" s="354"/>
      <c r="D584" s="354"/>
      <c r="E584" s="354"/>
      <c r="F584" s="354"/>
      <c r="G584" s="355"/>
      <c r="H584" s="374"/>
      <c r="I584" s="357"/>
      <c r="J584" s="357"/>
    </row>
    <row r="585" spans="1:10" ht="55.5" customHeight="1" x14ac:dyDescent="0.15">
      <c r="A585" s="354" t="s">
        <v>746</v>
      </c>
      <c r="B585" s="356" t="s">
        <v>364</v>
      </c>
      <c r="C585" s="354" t="s">
        <v>365</v>
      </c>
      <c r="D585" s="354" t="s">
        <v>366</v>
      </c>
      <c r="E585" s="354" t="s">
        <v>367</v>
      </c>
      <c r="F585" s="354"/>
      <c r="G585" s="355" t="s">
        <v>368</v>
      </c>
      <c r="H585" s="374" t="s">
        <v>369</v>
      </c>
      <c r="I585" s="357" t="s">
        <v>370</v>
      </c>
      <c r="J585" s="357" t="s">
        <v>371</v>
      </c>
    </row>
    <row r="586" spans="1:10" ht="55.5" customHeight="1" x14ac:dyDescent="0.15">
      <c r="A586" s="354" t="s">
        <v>372</v>
      </c>
      <c r="B586" s="356" t="s">
        <v>747</v>
      </c>
      <c r="C586" s="354" t="s">
        <v>374</v>
      </c>
      <c r="D586" s="354" t="s">
        <v>748</v>
      </c>
      <c r="E586" s="354" t="s">
        <v>375</v>
      </c>
      <c r="F586" s="354"/>
      <c r="G586" s="355" t="s">
        <v>42</v>
      </c>
      <c r="H586" s="374">
        <v>1</v>
      </c>
      <c r="I586" s="357">
        <v>1374.36</v>
      </c>
      <c r="J586" s="357">
        <v>1374.36</v>
      </c>
    </row>
    <row r="587" spans="1:10" ht="55.5" customHeight="1" x14ac:dyDescent="0.15">
      <c r="A587" s="354" t="s">
        <v>376</v>
      </c>
      <c r="B587" s="356" t="s">
        <v>377</v>
      </c>
      <c r="C587" s="354" t="s">
        <v>277</v>
      </c>
      <c r="D587" s="354" t="s">
        <v>378</v>
      </c>
      <c r="E587" s="354" t="s">
        <v>375</v>
      </c>
      <c r="F587" s="354"/>
      <c r="G587" s="355" t="s">
        <v>319</v>
      </c>
      <c r="H587" s="374">
        <v>8</v>
      </c>
      <c r="I587" s="357">
        <v>15.39</v>
      </c>
      <c r="J587" s="357">
        <v>123.12</v>
      </c>
    </row>
    <row r="588" spans="1:10" ht="55.5" customHeight="1" x14ac:dyDescent="0.15">
      <c r="A588" s="354" t="s">
        <v>376</v>
      </c>
      <c r="B588" s="356" t="s">
        <v>379</v>
      </c>
      <c r="C588" s="354" t="s">
        <v>277</v>
      </c>
      <c r="D588" s="354" t="s">
        <v>380</v>
      </c>
      <c r="E588" s="354" t="s">
        <v>381</v>
      </c>
      <c r="F588" s="354"/>
      <c r="G588" s="355" t="s">
        <v>345</v>
      </c>
      <c r="H588" s="374">
        <v>7</v>
      </c>
      <c r="I588" s="357">
        <v>172.92</v>
      </c>
      <c r="J588" s="357">
        <v>1210.44</v>
      </c>
    </row>
    <row r="589" spans="1:10" ht="55.5" customHeight="1" x14ac:dyDescent="0.15">
      <c r="A589" s="354" t="s">
        <v>376</v>
      </c>
      <c r="B589" s="356" t="s">
        <v>382</v>
      </c>
      <c r="C589" s="354" t="s">
        <v>277</v>
      </c>
      <c r="D589" s="354" t="s">
        <v>383</v>
      </c>
      <c r="E589" s="354" t="s">
        <v>381</v>
      </c>
      <c r="F589" s="354"/>
      <c r="G589" s="355" t="s">
        <v>384</v>
      </c>
      <c r="H589" s="374">
        <v>1</v>
      </c>
      <c r="I589" s="357">
        <v>40.799999999999997</v>
      </c>
      <c r="J589" s="357">
        <v>40.799999999999997</v>
      </c>
    </row>
    <row r="590" spans="1:10" ht="55.5" customHeight="1" x14ac:dyDescent="0.15">
      <c r="A590" s="354"/>
      <c r="B590" s="356"/>
      <c r="C590" s="354"/>
      <c r="D590" s="354"/>
      <c r="E590" s="354" t="s">
        <v>385</v>
      </c>
      <c r="F590" s="354">
        <v>196</v>
      </c>
      <c r="G590" s="355" t="s">
        <v>386</v>
      </c>
      <c r="H590" s="374">
        <v>0</v>
      </c>
      <c r="I590" s="357" t="s">
        <v>387</v>
      </c>
      <c r="J590" s="357">
        <v>196</v>
      </c>
    </row>
    <row r="591" spans="1:10" ht="55.5" customHeight="1" x14ac:dyDescent="0.15">
      <c r="A591" s="354"/>
      <c r="B591" s="356"/>
      <c r="C591" s="354"/>
      <c r="D591" s="354"/>
      <c r="E591" s="354" t="s">
        <v>388</v>
      </c>
      <c r="F591" s="354">
        <v>412.3</v>
      </c>
      <c r="G591" s="355"/>
      <c r="H591" s="374" t="s">
        <v>389</v>
      </c>
      <c r="I591" s="357"/>
      <c r="J591" s="357">
        <v>1786.66</v>
      </c>
    </row>
    <row r="592" spans="1:10" ht="55.5" customHeight="1" x14ac:dyDescent="0.15">
      <c r="A592" s="354"/>
      <c r="B592" s="356"/>
      <c r="C592" s="354"/>
      <c r="D592" s="354"/>
      <c r="E592" s="354"/>
      <c r="F592" s="354"/>
      <c r="G592" s="355"/>
      <c r="H592" s="374"/>
      <c r="I592" s="357"/>
      <c r="J592" s="357"/>
    </row>
    <row r="593" spans="1:10" ht="55.5" customHeight="1" x14ac:dyDescent="0.15">
      <c r="A593" s="354" t="s">
        <v>749</v>
      </c>
      <c r="B593" s="356"/>
      <c r="C593" s="354"/>
      <c r="D593" s="354"/>
      <c r="E593" s="354"/>
      <c r="F593" s="354"/>
      <c r="G593" s="355"/>
      <c r="H593" s="374"/>
      <c r="I593" s="357"/>
      <c r="J593" s="357"/>
    </row>
    <row r="594" spans="1:10" ht="55.5" customHeight="1" x14ac:dyDescent="0.15">
      <c r="A594" s="354"/>
      <c r="B594" s="356" t="s">
        <v>364</v>
      </c>
      <c r="C594" s="354" t="s">
        <v>365</v>
      </c>
      <c r="D594" s="354" t="s">
        <v>366</v>
      </c>
      <c r="E594" s="354" t="s">
        <v>367</v>
      </c>
      <c r="F594" s="354"/>
      <c r="G594" s="355" t="s">
        <v>368</v>
      </c>
      <c r="H594" s="374" t="s">
        <v>369</v>
      </c>
      <c r="I594" s="357" t="s">
        <v>370</v>
      </c>
      <c r="J594" s="357" t="s">
        <v>371</v>
      </c>
    </row>
    <row r="595" spans="1:10" ht="55.5" customHeight="1" x14ac:dyDescent="0.15">
      <c r="A595" s="354" t="s">
        <v>372</v>
      </c>
      <c r="B595" s="356" t="s">
        <v>750</v>
      </c>
      <c r="C595" s="354" t="s">
        <v>283</v>
      </c>
      <c r="D595" s="354" t="s">
        <v>751</v>
      </c>
      <c r="E595" s="354" t="s">
        <v>392</v>
      </c>
      <c r="F595" s="354"/>
      <c r="G595" s="355" t="s">
        <v>752</v>
      </c>
      <c r="H595" s="374">
        <v>1</v>
      </c>
      <c r="I595" s="357">
        <v>0.11</v>
      </c>
      <c r="J595" s="357">
        <v>0.11</v>
      </c>
    </row>
    <row r="596" spans="1:10" ht="55.5" customHeight="1" x14ac:dyDescent="0.15">
      <c r="A596" s="354" t="s">
        <v>393</v>
      </c>
      <c r="B596" s="356" t="s">
        <v>753</v>
      </c>
      <c r="C596" s="354" t="s">
        <v>283</v>
      </c>
      <c r="D596" s="354" t="s">
        <v>754</v>
      </c>
      <c r="E596" s="354" t="s">
        <v>568</v>
      </c>
      <c r="F596" s="354"/>
      <c r="G596" s="355" t="s">
        <v>319</v>
      </c>
      <c r="H596" s="374">
        <v>1.0500000000000001E-2</v>
      </c>
      <c r="I596" s="357">
        <v>10.54</v>
      </c>
      <c r="J596" s="357">
        <v>0.11</v>
      </c>
    </row>
    <row r="597" spans="1:10" ht="55.5" customHeight="1" x14ac:dyDescent="0.15">
      <c r="A597" s="354"/>
      <c r="B597" s="356"/>
      <c r="C597" s="354"/>
      <c r="D597" s="354"/>
      <c r="E597" s="354" t="s">
        <v>385</v>
      </c>
      <c r="F597" s="354">
        <v>0.11</v>
      </c>
      <c r="G597" s="355" t="s">
        <v>386</v>
      </c>
      <c r="H597" s="374">
        <v>0</v>
      </c>
      <c r="I597" s="357" t="s">
        <v>387</v>
      </c>
      <c r="J597" s="357">
        <v>0.11</v>
      </c>
    </row>
    <row r="598" spans="1:10" ht="55.5" customHeight="1" x14ac:dyDescent="0.15">
      <c r="A598" s="354"/>
      <c r="B598" s="356"/>
      <c r="C598" s="354"/>
      <c r="D598" s="354"/>
      <c r="E598" s="354" t="s">
        <v>388</v>
      </c>
      <c r="F598" s="354">
        <v>0.03</v>
      </c>
      <c r="G598" s="355"/>
      <c r="H598" s="374" t="s">
        <v>389</v>
      </c>
      <c r="I598" s="357"/>
      <c r="J598" s="357">
        <v>0.14000000000000001</v>
      </c>
    </row>
    <row r="599" spans="1:10" ht="55.5" customHeight="1" x14ac:dyDescent="0.15">
      <c r="A599" s="354"/>
      <c r="B599" s="356"/>
      <c r="C599" s="354"/>
      <c r="D599" s="354"/>
      <c r="E599" s="354"/>
      <c r="F599" s="354"/>
      <c r="G599" s="355"/>
      <c r="H599" s="374"/>
      <c r="I599" s="357"/>
      <c r="J599" s="357"/>
    </row>
    <row r="600" spans="1:10" ht="55.5" customHeight="1" x14ac:dyDescent="0.15">
      <c r="A600" s="354"/>
      <c r="B600" s="356" t="s">
        <v>364</v>
      </c>
      <c r="C600" s="354" t="s">
        <v>365</v>
      </c>
      <c r="D600" s="354" t="s">
        <v>366</v>
      </c>
      <c r="E600" s="354" t="s">
        <v>367</v>
      </c>
      <c r="F600" s="354"/>
      <c r="G600" s="355" t="s">
        <v>368</v>
      </c>
      <c r="H600" s="374" t="s">
        <v>369</v>
      </c>
      <c r="I600" s="357" t="s">
        <v>370</v>
      </c>
      <c r="J600" s="357" t="s">
        <v>371</v>
      </c>
    </row>
    <row r="601" spans="1:10" ht="55.5" customHeight="1" x14ac:dyDescent="0.15">
      <c r="A601" s="354" t="s">
        <v>372</v>
      </c>
      <c r="B601" s="356" t="s">
        <v>755</v>
      </c>
      <c r="C601" s="354" t="s">
        <v>283</v>
      </c>
      <c r="D601" s="354" t="s">
        <v>756</v>
      </c>
      <c r="E601" s="354" t="s">
        <v>392</v>
      </c>
      <c r="F601" s="354"/>
      <c r="G601" s="355" t="s">
        <v>752</v>
      </c>
      <c r="H601" s="374">
        <v>1</v>
      </c>
      <c r="I601" s="357">
        <v>0.11</v>
      </c>
      <c r="J601" s="357">
        <v>0.11</v>
      </c>
    </row>
    <row r="602" spans="1:10" ht="55.5" customHeight="1" x14ac:dyDescent="0.15">
      <c r="A602" s="354" t="s">
        <v>393</v>
      </c>
      <c r="B602" s="356" t="s">
        <v>757</v>
      </c>
      <c r="C602" s="354" t="s">
        <v>283</v>
      </c>
      <c r="D602" s="354" t="s">
        <v>758</v>
      </c>
      <c r="E602" s="354" t="s">
        <v>568</v>
      </c>
      <c r="F602" s="354"/>
      <c r="G602" s="355" t="s">
        <v>319</v>
      </c>
      <c r="H602" s="374">
        <v>8.2000000000000007E-3</v>
      </c>
      <c r="I602" s="357">
        <v>14.55</v>
      </c>
      <c r="J602" s="357">
        <v>0.11</v>
      </c>
    </row>
    <row r="603" spans="1:10" ht="55.5" customHeight="1" x14ac:dyDescent="0.15">
      <c r="A603" s="354"/>
      <c r="B603" s="356"/>
      <c r="C603" s="354"/>
      <c r="D603" s="354"/>
      <c r="E603" s="354" t="s">
        <v>385</v>
      </c>
      <c r="F603" s="354">
        <v>0.11</v>
      </c>
      <c r="G603" s="355" t="s">
        <v>386</v>
      </c>
      <c r="H603" s="374">
        <v>0</v>
      </c>
      <c r="I603" s="357" t="s">
        <v>387</v>
      </c>
      <c r="J603" s="357">
        <v>0.11</v>
      </c>
    </row>
    <row r="604" spans="1:10" ht="55.5" customHeight="1" x14ac:dyDescent="0.15">
      <c r="A604" s="354"/>
      <c r="B604" s="356"/>
      <c r="C604" s="354"/>
      <c r="D604" s="354"/>
      <c r="E604" s="354" t="s">
        <v>388</v>
      </c>
      <c r="F604" s="354">
        <v>0.03</v>
      </c>
      <c r="G604" s="355"/>
      <c r="H604" s="374" t="s">
        <v>389</v>
      </c>
      <c r="I604" s="357"/>
      <c r="J604" s="357">
        <v>0.14000000000000001</v>
      </c>
    </row>
    <row r="605" spans="1:10" ht="55.5" customHeight="1" x14ac:dyDescent="0.15">
      <c r="A605" s="354"/>
      <c r="B605" s="356"/>
      <c r="C605" s="354"/>
      <c r="D605" s="354"/>
      <c r="E605" s="354"/>
      <c r="F605" s="354"/>
      <c r="G605" s="355"/>
      <c r="H605" s="374"/>
      <c r="I605" s="357"/>
      <c r="J605" s="357"/>
    </row>
    <row r="606" spans="1:10" ht="55.5" customHeight="1" x14ac:dyDescent="0.15">
      <c r="A606" s="354"/>
      <c r="B606" s="356" t="s">
        <v>364</v>
      </c>
      <c r="C606" s="354" t="s">
        <v>365</v>
      </c>
      <c r="D606" s="354" t="s">
        <v>366</v>
      </c>
      <c r="E606" s="354" t="s">
        <v>367</v>
      </c>
      <c r="F606" s="354"/>
      <c r="G606" s="355" t="s">
        <v>368</v>
      </c>
      <c r="H606" s="374" t="s">
        <v>369</v>
      </c>
      <c r="I606" s="357" t="s">
        <v>370</v>
      </c>
      <c r="J606" s="357" t="s">
        <v>371</v>
      </c>
    </row>
    <row r="607" spans="1:10" ht="55.5" customHeight="1" x14ac:dyDescent="0.15">
      <c r="A607" s="354" t="s">
        <v>372</v>
      </c>
      <c r="B607" s="356" t="s">
        <v>759</v>
      </c>
      <c r="C607" s="354" t="s">
        <v>283</v>
      </c>
      <c r="D607" s="354" t="s">
        <v>760</v>
      </c>
      <c r="E607" s="354" t="s">
        <v>392</v>
      </c>
      <c r="F607" s="354"/>
      <c r="G607" s="355" t="s">
        <v>752</v>
      </c>
      <c r="H607" s="374">
        <v>1</v>
      </c>
      <c r="I607" s="357">
        <v>0.28000000000000003</v>
      </c>
      <c r="J607" s="357">
        <v>0.28000000000000003</v>
      </c>
    </row>
    <row r="608" spans="1:10" ht="55.5" customHeight="1" x14ac:dyDescent="0.15">
      <c r="A608" s="354" t="s">
        <v>393</v>
      </c>
      <c r="B608" s="356" t="s">
        <v>761</v>
      </c>
      <c r="C608" s="354" t="s">
        <v>283</v>
      </c>
      <c r="D608" s="354" t="s">
        <v>762</v>
      </c>
      <c r="E608" s="354" t="s">
        <v>568</v>
      </c>
      <c r="F608" s="354"/>
      <c r="G608" s="355" t="s">
        <v>319</v>
      </c>
      <c r="H608" s="374">
        <v>2.6599999999999999E-2</v>
      </c>
      <c r="I608" s="357">
        <v>10.54</v>
      </c>
      <c r="J608" s="357">
        <v>0.28000000000000003</v>
      </c>
    </row>
    <row r="609" spans="1:10" ht="55.5" customHeight="1" x14ac:dyDescent="0.15">
      <c r="A609" s="354"/>
      <c r="B609" s="356"/>
      <c r="C609" s="354"/>
      <c r="D609" s="354"/>
      <c r="E609" s="354" t="s">
        <v>385</v>
      </c>
      <c r="F609" s="354">
        <v>0.28000000000000003</v>
      </c>
      <c r="G609" s="355" t="s">
        <v>386</v>
      </c>
      <c r="H609" s="374">
        <v>0</v>
      </c>
      <c r="I609" s="357" t="s">
        <v>387</v>
      </c>
      <c r="J609" s="357">
        <v>0.28000000000000003</v>
      </c>
    </row>
    <row r="610" spans="1:10" ht="55.5" customHeight="1" x14ac:dyDescent="0.15">
      <c r="A610" s="354"/>
      <c r="B610" s="356"/>
      <c r="C610" s="354"/>
      <c r="D610" s="354"/>
      <c r="E610" s="354" t="s">
        <v>388</v>
      </c>
      <c r="F610" s="354">
        <v>0.08</v>
      </c>
      <c r="G610" s="355"/>
      <c r="H610" s="374" t="s">
        <v>389</v>
      </c>
      <c r="I610" s="357"/>
      <c r="J610" s="357">
        <v>0.36</v>
      </c>
    </row>
    <row r="611" spans="1:10" ht="55.5" customHeight="1" x14ac:dyDescent="0.15">
      <c r="A611" s="354"/>
      <c r="B611" s="356"/>
      <c r="C611" s="354"/>
      <c r="D611" s="354"/>
      <c r="E611" s="354"/>
      <c r="F611" s="354"/>
      <c r="G611" s="355"/>
      <c r="H611" s="374"/>
      <c r="I611" s="357"/>
      <c r="J611" s="357"/>
    </row>
    <row r="612" spans="1:10" ht="55.5" customHeight="1" x14ac:dyDescent="0.15">
      <c r="A612" s="354"/>
      <c r="B612" s="356" t="s">
        <v>364</v>
      </c>
      <c r="C612" s="354" t="s">
        <v>365</v>
      </c>
      <c r="D612" s="354" t="s">
        <v>366</v>
      </c>
      <c r="E612" s="354" t="s">
        <v>367</v>
      </c>
      <c r="F612" s="354"/>
      <c r="G612" s="355" t="s">
        <v>368</v>
      </c>
      <c r="H612" s="374" t="s">
        <v>369</v>
      </c>
      <c r="I612" s="357" t="s">
        <v>370</v>
      </c>
      <c r="J612" s="357" t="s">
        <v>371</v>
      </c>
    </row>
    <row r="613" spans="1:10" ht="55.5" customHeight="1" x14ac:dyDescent="0.15">
      <c r="A613" s="354" t="s">
        <v>372</v>
      </c>
      <c r="B613" s="356" t="s">
        <v>763</v>
      </c>
      <c r="C613" s="354" t="s">
        <v>283</v>
      </c>
      <c r="D613" s="354" t="s">
        <v>764</v>
      </c>
      <c r="E613" s="354" t="s">
        <v>392</v>
      </c>
      <c r="F613" s="354"/>
      <c r="G613" s="355" t="s">
        <v>752</v>
      </c>
      <c r="H613" s="374">
        <v>1</v>
      </c>
      <c r="I613" s="357">
        <v>0.13</v>
      </c>
      <c r="J613" s="357">
        <v>0.13</v>
      </c>
    </row>
    <row r="614" spans="1:10" ht="55.5" customHeight="1" x14ac:dyDescent="0.15">
      <c r="A614" s="354" t="s">
        <v>393</v>
      </c>
      <c r="B614" s="356" t="s">
        <v>765</v>
      </c>
      <c r="C614" s="354" t="s">
        <v>283</v>
      </c>
      <c r="D614" s="354" t="s">
        <v>766</v>
      </c>
      <c r="E614" s="354" t="s">
        <v>568</v>
      </c>
      <c r="F614" s="354"/>
      <c r="G614" s="355" t="s">
        <v>319</v>
      </c>
      <c r="H614" s="374">
        <v>1.2800000000000001E-2</v>
      </c>
      <c r="I614" s="357">
        <v>10.54</v>
      </c>
      <c r="J614" s="357">
        <v>0.13</v>
      </c>
    </row>
    <row r="615" spans="1:10" ht="55.5" customHeight="1" x14ac:dyDescent="0.15">
      <c r="A615" s="354"/>
      <c r="B615" s="356"/>
      <c r="C615" s="354"/>
      <c r="D615" s="354"/>
      <c r="E615" s="354" t="s">
        <v>385</v>
      </c>
      <c r="F615" s="354">
        <v>0.13</v>
      </c>
      <c r="G615" s="355" t="s">
        <v>386</v>
      </c>
      <c r="H615" s="374">
        <v>0</v>
      </c>
      <c r="I615" s="357" t="s">
        <v>387</v>
      </c>
      <c r="J615" s="357">
        <v>0.13</v>
      </c>
    </row>
    <row r="616" spans="1:10" ht="55.5" customHeight="1" x14ac:dyDescent="0.15">
      <c r="A616" s="354"/>
      <c r="B616" s="356"/>
      <c r="C616" s="354"/>
      <c r="D616" s="354"/>
      <c r="E616" s="354" t="s">
        <v>388</v>
      </c>
      <c r="F616" s="354">
        <v>0.03</v>
      </c>
      <c r="G616" s="355"/>
      <c r="H616" s="374" t="s">
        <v>389</v>
      </c>
      <c r="I616" s="357"/>
      <c r="J616" s="357">
        <v>0.16</v>
      </c>
    </row>
    <row r="617" spans="1:10" ht="55.5" customHeight="1" x14ac:dyDescent="0.15">
      <c r="A617" s="354"/>
      <c r="B617" s="356"/>
      <c r="C617" s="354"/>
      <c r="D617" s="354"/>
      <c r="E617" s="354"/>
      <c r="F617" s="354"/>
      <c r="G617" s="355"/>
      <c r="H617" s="374"/>
      <c r="I617" s="357"/>
      <c r="J617" s="357"/>
    </row>
    <row r="618" spans="1:10" ht="55.5" customHeight="1" x14ac:dyDescent="0.15">
      <c r="A618" s="354"/>
      <c r="B618" s="356" t="s">
        <v>364</v>
      </c>
      <c r="C618" s="354" t="s">
        <v>365</v>
      </c>
      <c r="D618" s="354" t="s">
        <v>366</v>
      </c>
      <c r="E618" s="354" t="s">
        <v>367</v>
      </c>
      <c r="F618" s="354"/>
      <c r="G618" s="355" t="s">
        <v>368</v>
      </c>
      <c r="H618" s="374" t="s">
        <v>369</v>
      </c>
      <c r="I618" s="357" t="s">
        <v>370</v>
      </c>
      <c r="J618" s="357" t="s">
        <v>371</v>
      </c>
    </row>
    <row r="619" spans="1:10" ht="55.5" customHeight="1" x14ac:dyDescent="0.15">
      <c r="A619" s="354" t="s">
        <v>372</v>
      </c>
      <c r="B619" s="356" t="s">
        <v>767</v>
      </c>
      <c r="C619" s="354" t="s">
        <v>283</v>
      </c>
      <c r="D619" s="354" t="s">
        <v>768</v>
      </c>
      <c r="E619" s="354" t="s">
        <v>392</v>
      </c>
      <c r="F619" s="354"/>
      <c r="G619" s="355" t="s">
        <v>752</v>
      </c>
      <c r="H619" s="374">
        <v>1</v>
      </c>
      <c r="I619" s="357">
        <v>0.15</v>
      </c>
      <c r="J619" s="357">
        <v>0.15</v>
      </c>
    </row>
    <row r="620" spans="1:10" ht="55.5" customHeight="1" x14ac:dyDescent="0.15">
      <c r="A620" s="354" t="s">
        <v>393</v>
      </c>
      <c r="B620" s="356" t="s">
        <v>769</v>
      </c>
      <c r="C620" s="354" t="s">
        <v>283</v>
      </c>
      <c r="D620" s="354" t="s">
        <v>770</v>
      </c>
      <c r="E620" s="354" t="s">
        <v>568</v>
      </c>
      <c r="F620" s="354"/>
      <c r="G620" s="355" t="s">
        <v>319</v>
      </c>
      <c r="H620" s="374">
        <v>1.0500000000000001E-2</v>
      </c>
      <c r="I620" s="357">
        <v>14.55</v>
      </c>
      <c r="J620" s="357">
        <v>0.15</v>
      </c>
    </row>
    <row r="621" spans="1:10" ht="55.5" customHeight="1" x14ac:dyDescent="0.15">
      <c r="A621" s="354"/>
      <c r="B621" s="356"/>
      <c r="C621" s="354"/>
      <c r="D621" s="354"/>
      <c r="E621" s="354" t="s">
        <v>385</v>
      </c>
      <c r="F621" s="354">
        <v>0.15</v>
      </c>
      <c r="G621" s="355" t="s">
        <v>386</v>
      </c>
      <c r="H621" s="374">
        <v>0</v>
      </c>
      <c r="I621" s="357" t="s">
        <v>387</v>
      </c>
      <c r="J621" s="357">
        <v>0.15</v>
      </c>
    </row>
    <row r="622" spans="1:10" ht="55.5" customHeight="1" x14ac:dyDescent="0.15">
      <c r="A622" s="354"/>
      <c r="B622" s="356"/>
      <c r="C622" s="354"/>
      <c r="D622" s="354"/>
      <c r="E622" s="354" t="s">
        <v>388</v>
      </c>
      <c r="F622" s="354">
        <v>0.04</v>
      </c>
      <c r="G622" s="355"/>
      <c r="H622" s="374" t="s">
        <v>389</v>
      </c>
      <c r="I622" s="357"/>
      <c r="J622" s="357">
        <v>0.19</v>
      </c>
    </row>
    <row r="623" spans="1:10" ht="55.5" customHeight="1" x14ac:dyDescent="0.15">
      <c r="A623" s="354"/>
      <c r="B623" s="356"/>
      <c r="C623" s="354"/>
      <c r="D623" s="354"/>
      <c r="E623" s="354"/>
      <c r="F623" s="354"/>
      <c r="G623" s="355"/>
      <c r="H623" s="374"/>
      <c r="I623" s="357"/>
      <c r="J623" s="357"/>
    </row>
    <row r="624" spans="1:10" ht="55.5" customHeight="1" x14ac:dyDescent="0.15">
      <c r="A624" s="354"/>
      <c r="B624" s="356" t="s">
        <v>364</v>
      </c>
      <c r="C624" s="354" t="s">
        <v>365</v>
      </c>
      <c r="D624" s="354" t="s">
        <v>366</v>
      </c>
      <c r="E624" s="354" t="s">
        <v>367</v>
      </c>
      <c r="F624" s="354"/>
      <c r="G624" s="355" t="s">
        <v>368</v>
      </c>
      <c r="H624" s="374" t="s">
        <v>369</v>
      </c>
      <c r="I624" s="357" t="s">
        <v>370</v>
      </c>
      <c r="J624" s="357" t="s">
        <v>371</v>
      </c>
    </row>
    <row r="625" spans="1:10" ht="55.5" customHeight="1" x14ac:dyDescent="0.15">
      <c r="A625" s="354" t="s">
        <v>372</v>
      </c>
      <c r="B625" s="356" t="s">
        <v>771</v>
      </c>
      <c r="C625" s="354" t="s">
        <v>283</v>
      </c>
      <c r="D625" s="354" t="s">
        <v>772</v>
      </c>
      <c r="E625" s="354" t="s">
        <v>392</v>
      </c>
      <c r="F625" s="354"/>
      <c r="G625" s="355" t="s">
        <v>752</v>
      </c>
      <c r="H625" s="374">
        <v>1</v>
      </c>
      <c r="I625" s="357">
        <v>0.38</v>
      </c>
      <c r="J625" s="357">
        <v>0.38</v>
      </c>
    </row>
    <row r="626" spans="1:10" ht="55.5" customHeight="1" x14ac:dyDescent="0.15">
      <c r="A626" s="354" t="s">
        <v>393</v>
      </c>
      <c r="B626" s="356" t="s">
        <v>773</v>
      </c>
      <c r="C626" s="354" t="s">
        <v>283</v>
      </c>
      <c r="D626" s="354" t="s">
        <v>774</v>
      </c>
      <c r="E626" s="354" t="s">
        <v>568</v>
      </c>
      <c r="F626" s="354"/>
      <c r="G626" s="355" t="s">
        <v>319</v>
      </c>
      <c r="H626" s="374">
        <v>2.6599999999999999E-2</v>
      </c>
      <c r="I626" s="357">
        <v>14.55</v>
      </c>
      <c r="J626" s="357">
        <v>0.38</v>
      </c>
    </row>
    <row r="627" spans="1:10" ht="55.5" customHeight="1" x14ac:dyDescent="0.15">
      <c r="A627" s="354"/>
      <c r="B627" s="356"/>
      <c r="C627" s="354"/>
      <c r="D627" s="354"/>
      <c r="E627" s="354" t="s">
        <v>385</v>
      </c>
      <c r="F627" s="354">
        <v>0.38</v>
      </c>
      <c r="G627" s="355" t="s">
        <v>386</v>
      </c>
      <c r="H627" s="374">
        <v>0</v>
      </c>
      <c r="I627" s="357" t="s">
        <v>387</v>
      </c>
      <c r="J627" s="357">
        <v>0.38</v>
      </c>
    </row>
    <row r="628" spans="1:10" ht="55.5" customHeight="1" x14ac:dyDescent="0.15">
      <c r="A628" s="354"/>
      <c r="B628" s="356"/>
      <c r="C628" s="354"/>
      <c r="D628" s="354"/>
      <c r="E628" s="354" t="s">
        <v>388</v>
      </c>
      <c r="F628" s="354">
        <v>0.11</v>
      </c>
      <c r="G628" s="355"/>
      <c r="H628" s="374" t="s">
        <v>389</v>
      </c>
      <c r="I628" s="357"/>
      <c r="J628" s="357">
        <v>0.49</v>
      </c>
    </row>
    <row r="629" spans="1:10" ht="55.5" customHeight="1" x14ac:dyDescent="0.15">
      <c r="A629" s="354"/>
      <c r="B629" s="356"/>
      <c r="C629" s="354"/>
      <c r="D629" s="354"/>
      <c r="E629" s="354"/>
      <c r="F629" s="354"/>
      <c r="G629" s="355"/>
      <c r="H629" s="374"/>
      <c r="I629" s="357"/>
      <c r="J629" s="357"/>
    </row>
    <row r="630" spans="1:10" ht="55.5" customHeight="1" x14ac:dyDescent="0.15">
      <c r="A630" s="354"/>
      <c r="B630" s="356" t="s">
        <v>364</v>
      </c>
      <c r="C630" s="354" t="s">
        <v>365</v>
      </c>
      <c r="D630" s="354" t="s">
        <v>366</v>
      </c>
      <c r="E630" s="354" t="s">
        <v>367</v>
      </c>
      <c r="F630" s="354"/>
      <c r="G630" s="355" t="s">
        <v>368</v>
      </c>
      <c r="H630" s="374" t="s">
        <v>369</v>
      </c>
      <c r="I630" s="357" t="s">
        <v>370</v>
      </c>
      <c r="J630" s="357" t="s">
        <v>371</v>
      </c>
    </row>
    <row r="631" spans="1:10" ht="55.5" customHeight="1" x14ac:dyDescent="0.15">
      <c r="A631" s="354" t="s">
        <v>372</v>
      </c>
      <c r="B631" s="356" t="s">
        <v>775</v>
      </c>
      <c r="C631" s="354" t="s">
        <v>283</v>
      </c>
      <c r="D631" s="354" t="s">
        <v>776</v>
      </c>
      <c r="E631" s="354" t="s">
        <v>392</v>
      </c>
      <c r="F631" s="354"/>
      <c r="G631" s="355" t="s">
        <v>752</v>
      </c>
      <c r="H631" s="374">
        <v>1</v>
      </c>
      <c r="I631" s="357">
        <v>0.18</v>
      </c>
      <c r="J631" s="357">
        <v>0.18</v>
      </c>
    </row>
    <row r="632" spans="1:10" ht="55.5" customHeight="1" x14ac:dyDescent="0.15">
      <c r="A632" s="354" t="s">
        <v>393</v>
      </c>
      <c r="B632" s="356" t="s">
        <v>777</v>
      </c>
      <c r="C632" s="354" t="s">
        <v>283</v>
      </c>
      <c r="D632" s="354" t="s">
        <v>778</v>
      </c>
      <c r="E632" s="354" t="s">
        <v>568</v>
      </c>
      <c r="F632" s="354"/>
      <c r="G632" s="355" t="s">
        <v>319</v>
      </c>
      <c r="H632" s="374">
        <v>1.2800000000000001E-2</v>
      </c>
      <c r="I632" s="357">
        <v>14.55</v>
      </c>
      <c r="J632" s="357">
        <v>0.18</v>
      </c>
    </row>
    <row r="633" spans="1:10" ht="55.5" customHeight="1" x14ac:dyDescent="0.15">
      <c r="A633" s="354"/>
      <c r="B633" s="356"/>
      <c r="C633" s="354"/>
      <c r="D633" s="354"/>
      <c r="E633" s="354" t="s">
        <v>385</v>
      </c>
      <c r="F633" s="354">
        <v>0.18</v>
      </c>
      <c r="G633" s="355" t="s">
        <v>386</v>
      </c>
      <c r="H633" s="374">
        <v>0</v>
      </c>
      <c r="I633" s="357" t="s">
        <v>387</v>
      </c>
      <c r="J633" s="357">
        <v>0.18</v>
      </c>
    </row>
    <row r="634" spans="1:10" ht="55.5" customHeight="1" x14ac:dyDescent="0.15">
      <c r="A634" s="354"/>
      <c r="B634" s="356"/>
      <c r="C634" s="354"/>
      <c r="D634" s="354"/>
      <c r="E634" s="354" t="s">
        <v>388</v>
      </c>
      <c r="F634" s="354">
        <v>0.05</v>
      </c>
      <c r="G634" s="355"/>
      <c r="H634" s="374" t="s">
        <v>389</v>
      </c>
      <c r="I634" s="357"/>
      <c r="J634" s="357">
        <v>0.23</v>
      </c>
    </row>
    <row r="635" spans="1:10" ht="55.5" customHeight="1" x14ac:dyDescent="0.15">
      <c r="A635" s="354"/>
      <c r="B635" s="356"/>
      <c r="C635" s="354"/>
      <c r="D635" s="354"/>
      <c r="E635" s="354"/>
      <c r="F635" s="354"/>
      <c r="G635" s="355"/>
      <c r="H635" s="374"/>
      <c r="I635" s="357"/>
      <c r="J635" s="357"/>
    </row>
    <row r="636" spans="1:10" ht="55.5" customHeight="1" x14ac:dyDescent="0.15">
      <c r="A636" s="354"/>
      <c r="B636" s="356" t="s">
        <v>364</v>
      </c>
      <c r="C636" s="354" t="s">
        <v>365</v>
      </c>
      <c r="D636" s="354" t="s">
        <v>366</v>
      </c>
      <c r="E636" s="354" t="s">
        <v>367</v>
      </c>
      <c r="F636" s="354"/>
      <c r="G636" s="355" t="s">
        <v>368</v>
      </c>
      <c r="H636" s="374" t="s">
        <v>369</v>
      </c>
      <c r="I636" s="357" t="s">
        <v>370</v>
      </c>
      <c r="J636" s="357" t="s">
        <v>371</v>
      </c>
    </row>
    <row r="637" spans="1:10" ht="55.5" customHeight="1" x14ac:dyDescent="0.15">
      <c r="A637" s="354" t="s">
        <v>372</v>
      </c>
      <c r="B637" s="356" t="s">
        <v>779</v>
      </c>
      <c r="C637" s="354" t="s">
        <v>283</v>
      </c>
      <c r="D637" s="354" t="s">
        <v>780</v>
      </c>
      <c r="E637" s="354" t="s">
        <v>392</v>
      </c>
      <c r="F637" s="354"/>
      <c r="G637" s="355" t="s">
        <v>752</v>
      </c>
      <c r="H637" s="374">
        <v>1</v>
      </c>
      <c r="I637" s="357">
        <v>0.08</v>
      </c>
      <c r="J637" s="357">
        <v>0.08</v>
      </c>
    </row>
    <row r="638" spans="1:10" ht="55.5" customHeight="1" x14ac:dyDescent="0.15">
      <c r="A638" s="354" t="s">
        <v>393</v>
      </c>
      <c r="B638" s="356" t="s">
        <v>781</v>
      </c>
      <c r="C638" s="354" t="s">
        <v>283</v>
      </c>
      <c r="D638" s="354" t="s">
        <v>782</v>
      </c>
      <c r="E638" s="354" t="s">
        <v>568</v>
      </c>
      <c r="F638" s="354"/>
      <c r="G638" s="355" t="s">
        <v>319</v>
      </c>
      <c r="H638" s="374">
        <v>5.8999999999999999E-3</v>
      </c>
      <c r="I638" s="357">
        <v>14.55</v>
      </c>
      <c r="J638" s="357">
        <v>0.08</v>
      </c>
    </row>
    <row r="639" spans="1:10" ht="55.5" customHeight="1" x14ac:dyDescent="0.15">
      <c r="A639" s="354"/>
      <c r="B639" s="356"/>
      <c r="C639" s="354"/>
      <c r="D639" s="354"/>
      <c r="E639" s="354" t="s">
        <v>385</v>
      </c>
      <c r="F639" s="354">
        <v>0.08</v>
      </c>
      <c r="G639" s="355" t="s">
        <v>386</v>
      </c>
      <c r="H639" s="374">
        <v>0</v>
      </c>
      <c r="I639" s="357" t="s">
        <v>387</v>
      </c>
      <c r="J639" s="357">
        <v>0.08</v>
      </c>
    </row>
    <row r="640" spans="1:10" ht="55.5" customHeight="1" x14ac:dyDescent="0.15">
      <c r="A640" s="354"/>
      <c r="B640" s="356"/>
      <c r="C640" s="354"/>
      <c r="D640" s="354"/>
      <c r="E640" s="354" t="s">
        <v>388</v>
      </c>
      <c r="F640" s="354">
        <v>0.02</v>
      </c>
      <c r="G640" s="355"/>
      <c r="H640" s="374" t="s">
        <v>389</v>
      </c>
      <c r="I640" s="357"/>
      <c r="J640" s="357">
        <v>0.1</v>
      </c>
    </row>
    <row r="641" spans="1:10" ht="55.5" customHeight="1" x14ac:dyDescent="0.15">
      <c r="A641" s="354"/>
      <c r="B641" s="356"/>
      <c r="C641" s="354"/>
      <c r="D641" s="354"/>
      <c r="E641" s="354"/>
      <c r="F641" s="354"/>
      <c r="G641" s="355"/>
      <c r="H641" s="374"/>
      <c r="I641" s="357"/>
      <c r="J641" s="357"/>
    </row>
    <row r="642" spans="1:10" ht="55.5" customHeight="1" x14ac:dyDescent="0.15">
      <c r="A642" s="354"/>
      <c r="B642" s="356" t="s">
        <v>364</v>
      </c>
      <c r="C642" s="354" t="s">
        <v>365</v>
      </c>
      <c r="D642" s="354" t="s">
        <v>366</v>
      </c>
      <c r="E642" s="354" t="s">
        <v>367</v>
      </c>
      <c r="F642" s="354"/>
      <c r="G642" s="355" t="s">
        <v>368</v>
      </c>
      <c r="H642" s="374" t="s">
        <v>369</v>
      </c>
      <c r="I642" s="357" t="s">
        <v>370</v>
      </c>
      <c r="J642" s="357" t="s">
        <v>371</v>
      </c>
    </row>
    <row r="643" spans="1:10" ht="55.5" customHeight="1" x14ac:dyDescent="0.15">
      <c r="A643" s="354" t="s">
        <v>372</v>
      </c>
      <c r="B643" s="356" t="s">
        <v>783</v>
      </c>
      <c r="C643" s="354" t="s">
        <v>283</v>
      </c>
      <c r="D643" s="354" t="s">
        <v>784</v>
      </c>
      <c r="E643" s="354" t="s">
        <v>392</v>
      </c>
      <c r="F643" s="354"/>
      <c r="G643" s="355" t="s">
        <v>752</v>
      </c>
      <c r="H643" s="374">
        <v>1</v>
      </c>
      <c r="I643" s="357">
        <v>0.21</v>
      </c>
      <c r="J643" s="357">
        <v>0.21</v>
      </c>
    </row>
    <row r="644" spans="1:10" ht="55.5" customHeight="1" x14ac:dyDescent="0.15">
      <c r="A644" s="354" t="s">
        <v>393</v>
      </c>
      <c r="B644" s="356" t="s">
        <v>785</v>
      </c>
      <c r="C644" s="354" t="s">
        <v>283</v>
      </c>
      <c r="D644" s="354" t="s">
        <v>786</v>
      </c>
      <c r="E644" s="354" t="s">
        <v>568</v>
      </c>
      <c r="F644" s="354"/>
      <c r="G644" s="355" t="s">
        <v>319</v>
      </c>
      <c r="H644" s="374">
        <v>1.5100000000000001E-2</v>
      </c>
      <c r="I644" s="357">
        <v>14.55</v>
      </c>
      <c r="J644" s="357">
        <v>0.21</v>
      </c>
    </row>
    <row r="645" spans="1:10" ht="55.5" customHeight="1" x14ac:dyDescent="0.15">
      <c r="A645" s="354"/>
      <c r="B645" s="356"/>
      <c r="C645" s="354"/>
      <c r="D645" s="354"/>
      <c r="E645" s="354" t="s">
        <v>385</v>
      </c>
      <c r="F645" s="354">
        <v>0.21</v>
      </c>
      <c r="G645" s="355" t="s">
        <v>386</v>
      </c>
      <c r="H645" s="374">
        <v>0</v>
      </c>
      <c r="I645" s="357" t="s">
        <v>387</v>
      </c>
      <c r="J645" s="357">
        <v>0.21</v>
      </c>
    </row>
    <row r="646" spans="1:10" ht="55.5" customHeight="1" x14ac:dyDescent="0.15">
      <c r="A646" s="354"/>
      <c r="B646" s="356"/>
      <c r="C646" s="354"/>
      <c r="D646" s="354"/>
      <c r="E646" s="354" t="s">
        <v>388</v>
      </c>
      <c r="F646" s="354">
        <v>0.06</v>
      </c>
      <c r="G646" s="355"/>
      <c r="H646" s="374" t="s">
        <v>389</v>
      </c>
      <c r="I646" s="357"/>
      <c r="J646" s="357">
        <v>0.27</v>
      </c>
    </row>
    <row r="647" spans="1:10" ht="55.5" customHeight="1" x14ac:dyDescent="0.15">
      <c r="A647" s="354"/>
      <c r="B647" s="356"/>
      <c r="C647" s="354"/>
      <c r="D647" s="354"/>
      <c r="E647" s="354"/>
      <c r="F647" s="354"/>
      <c r="G647" s="355"/>
      <c r="H647" s="374"/>
      <c r="I647" s="357"/>
      <c r="J647" s="357"/>
    </row>
    <row r="648" spans="1:10" ht="55.5" customHeight="1" x14ac:dyDescent="0.15">
      <c r="A648" s="354"/>
      <c r="B648" s="356" t="s">
        <v>364</v>
      </c>
      <c r="C648" s="354" t="s">
        <v>365</v>
      </c>
      <c r="D648" s="354" t="s">
        <v>366</v>
      </c>
      <c r="E648" s="354" t="s">
        <v>367</v>
      </c>
      <c r="F648" s="354"/>
      <c r="G648" s="355" t="s">
        <v>368</v>
      </c>
      <c r="H648" s="374" t="s">
        <v>369</v>
      </c>
      <c r="I648" s="357" t="s">
        <v>370</v>
      </c>
      <c r="J648" s="357" t="s">
        <v>371</v>
      </c>
    </row>
    <row r="649" spans="1:10" ht="55.5" customHeight="1" x14ac:dyDescent="0.15">
      <c r="A649" s="354" t="s">
        <v>372</v>
      </c>
      <c r="B649" s="356" t="s">
        <v>787</v>
      </c>
      <c r="C649" s="354" t="s">
        <v>283</v>
      </c>
      <c r="D649" s="354" t="s">
        <v>788</v>
      </c>
      <c r="E649" s="354" t="s">
        <v>392</v>
      </c>
      <c r="F649" s="354"/>
      <c r="G649" s="355" t="s">
        <v>752</v>
      </c>
      <c r="H649" s="374">
        <v>1</v>
      </c>
      <c r="I649" s="357">
        <v>0.15</v>
      </c>
      <c r="J649" s="357">
        <v>0.15</v>
      </c>
    </row>
    <row r="650" spans="1:10" ht="55.5" customHeight="1" x14ac:dyDescent="0.15">
      <c r="A650" s="354" t="s">
        <v>393</v>
      </c>
      <c r="B650" s="356" t="s">
        <v>789</v>
      </c>
      <c r="C650" s="354" t="s">
        <v>283</v>
      </c>
      <c r="D650" s="354" t="s">
        <v>790</v>
      </c>
      <c r="E650" s="354" t="s">
        <v>568</v>
      </c>
      <c r="F650" s="354"/>
      <c r="G650" s="355" t="s">
        <v>319</v>
      </c>
      <c r="H650" s="374">
        <v>1.5100000000000001E-2</v>
      </c>
      <c r="I650" s="357">
        <v>10.54</v>
      </c>
      <c r="J650" s="357">
        <v>0.15</v>
      </c>
    </row>
    <row r="651" spans="1:10" ht="55.5" customHeight="1" x14ac:dyDescent="0.15">
      <c r="A651" s="354"/>
      <c r="B651" s="356"/>
      <c r="C651" s="354"/>
      <c r="D651" s="354"/>
      <c r="E651" s="354" t="s">
        <v>385</v>
      </c>
      <c r="F651" s="354">
        <v>0.15</v>
      </c>
      <c r="G651" s="355" t="s">
        <v>386</v>
      </c>
      <c r="H651" s="374">
        <v>0</v>
      </c>
      <c r="I651" s="357" t="s">
        <v>387</v>
      </c>
      <c r="J651" s="357">
        <v>0.15</v>
      </c>
    </row>
    <row r="652" spans="1:10" ht="55.5" customHeight="1" x14ac:dyDescent="0.15">
      <c r="A652" s="354"/>
      <c r="B652" s="356"/>
      <c r="C652" s="354"/>
      <c r="D652" s="354"/>
      <c r="E652" s="354" t="s">
        <v>388</v>
      </c>
      <c r="F652" s="354">
        <v>0.04</v>
      </c>
      <c r="G652" s="355"/>
      <c r="H652" s="374" t="s">
        <v>389</v>
      </c>
      <c r="I652" s="357"/>
      <c r="J652" s="357">
        <v>0.19</v>
      </c>
    </row>
    <row r="653" spans="1:10" ht="55.5" customHeight="1" x14ac:dyDescent="0.15">
      <c r="A653" s="354"/>
      <c r="B653" s="356"/>
      <c r="C653" s="354"/>
      <c r="D653" s="354"/>
      <c r="E653" s="354"/>
      <c r="F653" s="354"/>
      <c r="G653" s="355"/>
      <c r="H653" s="374"/>
      <c r="I653" s="357"/>
      <c r="J653" s="357"/>
    </row>
    <row r="654" spans="1:10" ht="55.5" customHeight="1" x14ac:dyDescent="0.15">
      <c r="A654" s="354"/>
      <c r="B654" s="356" t="s">
        <v>364</v>
      </c>
      <c r="C654" s="354" t="s">
        <v>365</v>
      </c>
      <c r="D654" s="354" t="s">
        <v>366</v>
      </c>
      <c r="E654" s="354" t="s">
        <v>367</v>
      </c>
      <c r="F654" s="354"/>
      <c r="G654" s="355" t="s">
        <v>368</v>
      </c>
      <c r="H654" s="374" t="s">
        <v>369</v>
      </c>
      <c r="I654" s="357" t="s">
        <v>370</v>
      </c>
      <c r="J654" s="357" t="s">
        <v>371</v>
      </c>
    </row>
    <row r="655" spans="1:10" ht="55.5" customHeight="1" x14ac:dyDescent="0.15">
      <c r="A655" s="354" t="s">
        <v>372</v>
      </c>
      <c r="B655" s="356" t="s">
        <v>791</v>
      </c>
      <c r="C655" s="354" t="s">
        <v>280</v>
      </c>
      <c r="D655" s="354" t="s">
        <v>792</v>
      </c>
      <c r="E655" s="354" t="s">
        <v>392</v>
      </c>
      <c r="F655" s="354"/>
      <c r="G655" s="355" t="s">
        <v>294</v>
      </c>
      <c r="H655" s="374">
        <v>1</v>
      </c>
      <c r="I655" s="357">
        <v>19.62</v>
      </c>
      <c r="J655" s="357">
        <v>19.62</v>
      </c>
    </row>
    <row r="656" spans="1:10" ht="55.5" customHeight="1" x14ac:dyDescent="0.15">
      <c r="A656" s="354" t="s">
        <v>662</v>
      </c>
      <c r="B656" s="356" t="s">
        <v>364</v>
      </c>
      <c r="C656" s="354" t="s">
        <v>365</v>
      </c>
      <c r="D656" s="354" t="s">
        <v>663</v>
      </c>
      <c r="E656" s="354" t="s">
        <v>664</v>
      </c>
      <c r="F656" s="354" t="s">
        <v>665</v>
      </c>
      <c r="G656" s="355"/>
      <c r="H656" s="374" t="s">
        <v>666</v>
      </c>
      <c r="I656" s="357"/>
      <c r="J656" s="357" t="s">
        <v>667</v>
      </c>
    </row>
    <row r="657" spans="1:10" ht="55.5" customHeight="1" x14ac:dyDescent="0.15">
      <c r="A657" s="354"/>
      <c r="B657" s="356"/>
      <c r="C657" s="354"/>
      <c r="D657" s="354"/>
      <c r="E657" s="354"/>
      <c r="F657" s="354" t="s">
        <v>668</v>
      </c>
      <c r="G657" s="355" t="s">
        <v>669</v>
      </c>
      <c r="H657" s="374" t="s">
        <v>668</v>
      </c>
      <c r="I657" s="357" t="s">
        <v>669</v>
      </c>
      <c r="J657" s="357"/>
    </row>
    <row r="658" spans="1:10" ht="55.5" customHeight="1" x14ac:dyDescent="0.15">
      <c r="A658" s="354" t="s">
        <v>393</v>
      </c>
      <c r="B658" s="356" t="s">
        <v>292</v>
      </c>
      <c r="C658" s="354" t="s">
        <v>280</v>
      </c>
      <c r="D658" s="354" t="s">
        <v>793</v>
      </c>
      <c r="E658" s="354">
        <v>2</v>
      </c>
      <c r="F658" s="354">
        <v>0.53</v>
      </c>
      <c r="G658" s="355">
        <v>0.47</v>
      </c>
      <c r="H658" s="374">
        <v>152.85239999999999</v>
      </c>
      <c r="I658" s="357">
        <v>46.717399999999998</v>
      </c>
      <c r="J658" s="357">
        <v>205.93790000000001</v>
      </c>
    </row>
    <row r="659" spans="1:10" ht="55.5" customHeight="1" x14ac:dyDescent="0.15">
      <c r="A659" s="354" t="s">
        <v>393</v>
      </c>
      <c r="B659" s="356" t="s">
        <v>794</v>
      </c>
      <c r="C659" s="354" t="s">
        <v>280</v>
      </c>
      <c r="D659" s="354" t="s">
        <v>795</v>
      </c>
      <c r="E659" s="354">
        <v>1</v>
      </c>
      <c r="F659" s="354">
        <v>1</v>
      </c>
      <c r="G659" s="355">
        <v>0</v>
      </c>
      <c r="H659" s="374">
        <v>178.80170000000001</v>
      </c>
      <c r="I659" s="357">
        <v>71.731899999999996</v>
      </c>
      <c r="J659" s="357">
        <v>178.80170000000001</v>
      </c>
    </row>
    <row r="660" spans="1:10" ht="55.5" customHeight="1" x14ac:dyDescent="0.15">
      <c r="A660" s="354"/>
      <c r="B660" s="356"/>
      <c r="C660" s="354"/>
      <c r="D660" s="354"/>
      <c r="E660" s="354"/>
      <c r="F660" s="354"/>
      <c r="G660" s="355" t="s">
        <v>676</v>
      </c>
      <c r="H660" s="374"/>
      <c r="I660" s="357"/>
      <c r="J660" s="357">
        <v>384.7396</v>
      </c>
    </row>
    <row r="661" spans="1:10" ht="55.5" customHeight="1" x14ac:dyDescent="0.15">
      <c r="A661" s="354" t="s">
        <v>677</v>
      </c>
      <c r="B661" s="356" t="s">
        <v>364</v>
      </c>
      <c r="C661" s="354" t="s">
        <v>365</v>
      </c>
      <c r="D661" s="354" t="s">
        <v>568</v>
      </c>
      <c r="E661" s="354" t="s">
        <v>664</v>
      </c>
      <c r="F661" s="354" t="s">
        <v>678</v>
      </c>
      <c r="G661" s="355"/>
      <c r="H661" s="374"/>
      <c r="I661" s="357"/>
      <c r="J661" s="357" t="s">
        <v>667</v>
      </c>
    </row>
    <row r="662" spans="1:10" ht="55.5" customHeight="1" x14ac:dyDescent="0.15">
      <c r="A662" s="354" t="s">
        <v>393</v>
      </c>
      <c r="B662" s="356" t="s">
        <v>293</v>
      </c>
      <c r="C662" s="354" t="s">
        <v>280</v>
      </c>
      <c r="D662" s="354" t="s">
        <v>288</v>
      </c>
      <c r="E662" s="354">
        <v>2</v>
      </c>
      <c r="F662" s="354"/>
      <c r="G662" s="355"/>
      <c r="H662" s="374"/>
      <c r="I662" s="357">
        <v>17.319199999999999</v>
      </c>
      <c r="J662" s="357">
        <v>34.638399999999997</v>
      </c>
    </row>
    <row r="663" spans="1:10" ht="55.5" customHeight="1" x14ac:dyDescent="0.15">
      <c r="A663" s="354"/>
      <c r="B663" s="356"/>
      <c r="C663" s="354"/>
      <c r="D663" s="354"/>
      <c r="E663" s="354"/>
      <c r="F663" s="354"/>
      <c r="G663" s="355" t="s">
        <v>679</v>
      </c>
      <c r="H663" s="374"/>
      <c r="I663" s="357"/>
      <c r="J663" s="357">
        <v>34.638399999999997</v>
      </c>
    </row>
    <row r="664" spans="1:10" ht="55.5" customHeight="1" x14ac:dyDescent="0.15">
      <c r="A664" s="354"/>
      <c r="B664" s="356"/>
      <c r="C664" s="354"/>
      <c r="D664" s="354"/>
      <c r="E664" s="354"/>
      <c r="F664" s="354"/>
      <c r="G664" s="355" t="s">
        <v>680</v>
      </c>
      <c r="H664" s="374"/>
      <c r="I664" s="357"/>
      <c r="J664" s="357">
        <v>0</v>
      </c>
    </row>
    <row r="665" spans="1:10" ht="55.5" customHeight="1" x14ac:dyDescent="0.15">
      <c r="A665" s="354"/>
      <c r="B665" s="356"/>
      <c r="C665" s="354"/>
      <c r="D665" s="354"/>
      <c r="E665" s="354"/>
      <c r="F665" s="354"/>
      <c r="G665" s="355" t="s">
        <v>681</v>
      </c>
      <c r="H665" s="374"/>
      <c r="I665" s="357"/>
      <c r="J665" s="357">
        <v>419.37799999999999</v>
      </c>
    </row>
    <row r="666" spans="1:10" ht="55.5" customHeight="1" x14ac:dyDescent="0.15">
      <c r="A666" s="354"/>
      <c r="B666" s="356"/>
      <c r="C666" s="354"/>
      <c r="D666" s="354"/>
      <c r="E666" s="354"/>
      <c r="F666" s="354"/>
      <c r="G666" s="355" t="s">
        <v>682</v>
      </c>
      <c r="H666" s="374"/>
      <c r="I666" s="357"/>
      <c r="J666" s="357">
        <v>0</v>
      </c>
    </row>
    <row r="667" spans="1:10" ht="55.5" customHeight="1" x14ac:dyDescent="0.15">
      <c r="A667" s="354"/>
      <c r="B667" s="356"/>
      <c r="C667" s="354"/>
      <c r="D667" s="354"/>
      <c r="E667" s="354"/>
      <c r="F667" s="354"/>
      <c r="G667" s="355" t="s">
        <v>683</v>
      </c>
      <c r="H667" s="374"/>
      <c r="I667" s="357"/>
      <c r="J667" s="357">
        <v>0</v>
      </c>
    </row>
    <row r="668" spans="1:10" ht="55.5" customHeight="1" x14ac:dyDescent="0.15">
      <c r="A668" s="354"/>
      <c r="B668" s="356"/>
      <c r="C668" s="354"/>
      <c r="D668" s="354"/>
      <c r="E668" s="354"/>
      <c r="F668" s="354"/>
      <c r="G668" s="355" t="s">
        <v>684</v>
      </c>
      <c r="H668" s="374"/>
      <c r="I668" s="357"/>
      <c r="J668" s="357">
        <v>21.37</v>
      </c>
    </row>
    <row r="669" spans="1:10" ht="55.5" customHeight="1" x14ac:dyDescent="0.15">
      <c r="A669" s="354"/>
      <c r="B669" s="356"/>
      <c r="C669" s="354"/>
      <c r="D669" s="354"/>
      <c r="E669" s="354"/>
      <c r="F669" s="354"/>
      <c r="G669" s="355" t="s">
        <v>685</v>
      </c>
      <c r="H669" s="374"/>
      <c r="I669" s="357"/>
      <c r="J669" s="357">
        <v>19.624600000000001</v>
      </c>
    </row>
    <row r="670" spans="1:10" ht="55.5" customHeight="1" x14ac:dyDescent="0.15">
      <c r="A670" s="354"/>
      <c r="B670" s="356"/>
      <c r="C670" s="354"/>
      <c r="D670" s="354"/>
      <c r="E670" s="354" t="s">
        <v>385</v>
      </c>
      <c r="F670" s="354">
        <v>1.6208890968647638</v>
      </c>
      <c r="G670" s="355" t="s">
        <v>386</v>
      </c>
      <c r="H670" s="374">
        <v>0</v>
      </c>
      <c r="I670" s="357" t="s">
        <v>387</v>
      </c>
      <c r="J670" s="357">
        <v>1.6208890968647638</v>
      </c>
    </row>
    <row r="671" spans="1:10" ht="55.5" customHeight="1" x14ac:dyDescent="0.15">
      <c r="A671" s="354"/>
      <c r="B671" s="356"/>
      <c r="C671" s="354"/>
      <c r="D671" s="354"/>
      <c r="E671" s="354" t="s">
        <v>388</v>
      </c>
      <c r="F671" s="354">
        <v>5.88</v>
      </c>
      <c r="G671" s="355"/>
      <c r="H671" s="374" t="s">
        <v>389</v>
      </c>
      <c r="I671" s="357"/>
      <c r="J671" s="357">
        <v>25.5</v>
      </c>
    </row>
    <row r="672" spans="1:10" ht="55.5" customHeight="1" x14ac:dyDescent="0.15">
      <c r="A672" s="354"/>
      <c r="B672" s="356"/>
      <c r="C672" s="354"/>
      <c r="D672" s="354"/>
      <c r="E672" s="354"/>
      <c r="F672" s="354"/>
      <c r="G672" s="355"/>
      <c r="H672" s="374"/>
      <c r="I672" s="357"/>
      <c r="J672" s="357"/>
    </row>
    <row r="673" spans="1:10" ht="55.5" customHeight="1" x14ac:dyDescent="0.15">
      <c r="A673" s="354"/>
      <c r="B673" s="356" t="s">
        <v>364</v>
      </c>
      <c r="C673" s="354" t="s">
        <v>365</v>
      </c>
      <c r="D673" s="354" t="s">
        <v>366</v>
      </c>
      <c r="E673" s="354" t="s">
        <v>367</v>
      </c>
      <c r="F673" s="354"/>
      <c r="G673" s="355" t="s">
        <v>368</v>
      </c>
      <c r="H673" s="374" t="s">
        <v>369</v>
      </c>
      <c r="I673" s="357" t="s">
        <v>370</v>
      </c>
      <c r="J673" s="357" t="s">
        <v>371</v>
      </c>
    </row>
    <row r="674" spans="1:10" ht="55.5" customHeight="1" x14ac:dyDescent="0.15">
      <c r="A674" s="354" t="s">
        <v>372</v>
      </c>
      <c r="B674" s="356" t="s">
        <v>608</v>
      </c>
      <c r="C674" s="354" t="s">
        <v>283</v>
      </c>
      <c r="D674" s="354" t="s">
        <v>609</v>
      </c>
      <c r="E674" s="354" t="s">
        <v>392</v>
      </c>
      <c r="F674" s="354"/>
      <c r="G674" s="355" t="s">
        <v>319</v>
      </c>
      <c r="H674" s="374">
        <v>1</v>
      </c>
      <c r="I674" s="357">
        <v>14.86</v>
      </c>
      <c r="J674" s="357">
        <v>14.86</v>
      </c>
    </row>
    <row r="675" spans="1:10" ht="55.5" customHeight="1" x14ac:dyDescent="0.15">
      <c r="A675" s="354" t="s">
        <v>376</v>
      </c>
      <c r="B675" s="356" t="s">
        <v>750</v>
      </c>
      <c r="C675" s="354" t="s">
        <v>283</v>
      </c>
      <c r="D675" s="354" t="s">
        <v>751</v>
      </c>
      <c r="E675" s="354" t="s">
        <v>392</v>
      </c>
      <c r="F675" s="354"/>
      <c r="G675" s="355" t="s">
        <v>752</v>
      </c>
      <c r="H675" s="374">
        <v>1</v>
      </c>
      <c r="I675" s="357">
        <v>0.11</v>
      </c>
      <c r="J675" s="357">
        <v>0.11</v>
      </c>
    </row>
    <row r="676" spans="1:10" ht="55.5" customHeight="1" x14ac:dyDescent="0.15">
      <c r="A676" s="354" t="s">
        <v>393</v>
      </c>
      <c r="B676" s="356" t="s">
        <v>796</v>
      </c>
      <c r="C676" s="354" t="s">
        <v>283</v>
      </c>
      <c r="D676" s="354" t="s">
        <v>797</v>
      </c>
      <c r="E676" s="354" t="s">
        <v>798</v>
      </c>
      <c r="F676" s="354"/>
      <c r="G676" s="355" t="s">
        <v>319</v>
      </c>
      <c r="H676" s="374">
        <v>1</v>
      </c>
      <c r="I676" s="357">
        <v>1.83</v>
      </c>
      <c r="J676" s="357">
        <v>1.83</v>
      </c>
    </row>
    <row r="677" spans="1:10" ht="55.5" customHeight="1" x14ac:dyDescent="0.15">
      <c r="A677" s="354" t="s">
        <v>393</v>
      </c>
      <c r="B677" s="356" t="s">
        <v>799</v>
      </c>
      <c r="C677" s="354" t="s">
        <v>283</v>
      </c>
      <c r="D677" s="354" t="s">
        <v>800</v>
      </c>
      <c r="E677" s="354" t="s">
        <v>801</v>
      </c>
      <c r="F677" s="354"/>
      <c r="G677" s="355" t="s">
        <v>319</v>
      </c>
      <c r="H677" s="374">
        <v>1</v>
      </c>
      <c r="I677" s="357">
        <v>0.05</v>
      </c>
      <c r="J677" s="357">
        <v>0.05</v>
      </c>
    </row>
    <row r="678" spans="1:10" ht="55.5" customHeight="1" x14ac:dyDescent="0.15">
      <c r="A678" s="354" t="s">
        <v>393</v>
      </c>
      <c r="B678" s="356" t="s">
        <v>753</v>
      </c>
      <c r="C678" s="354" t="s">
        <v>283</v>
      </c>
      <c r="D678" s="354" t="s">
        <v>754</v>
      </c>
      <c r="E678" s="354" t="s">
        <v>568</v>
      </c>
      <c r="F678" s="354"/>
      <c r="G678" s="355" t="s">
        <v>319</v>
      </c>
      <c r="H678" s="374">
        <v>1</v>
      </c>
      <c r="I678" s="357">
        <v>10.54</v>
      </c>
      <c r="J678" s="357">
        <v>10.54</v>
      </c>
    </row>
    <row r="679" spans="1:10" ht="55.5" customHeight="1" x14ac:dyDescent="0.15">
      <c r="A679" s="354" t="s">
        <v>393</v>
      </c>
      <c r="B679" s="356" t="s">
        <v>802</v>
      </c>
      <c r="C679" s="354" t="s">
        <v>283</v>
      </c>
      <c r="D679" s="354" t="s">
        <v>803</v>
      </c>
      <c r="E679" s="354" t="s">
        <v>542</v>
      </c>
      <c r="F679" s="354"/>
      <c r="G679" s="355" t="s">
        <v>319</v>
      </c>
      <c r="H679" s="374">
        <v>1</v>
      </c>
      <c r="I679" s="357">
        <v>0.45</v>
      </c>
      <c r="J679" s="357">
        <v>0.45</v>
      </c>
    </row>
    <row r="680" spans="1:10" ht="55.5" customHeight="1" x14ac:dyDescent="0.15">
      <c r="A680" s="354" t="s">
        <v>393</v>
      </c>
      <c r="B680" s="356" t="s">
        <v>804</v>
      </c>
      <c r="C680" s="354" t="s">
        <v>283</v>
      </c>
      <c r="D680" s="354" t="s">
        <v>805</v>
      </c>
      <c r="E680" s="354" t="s">
        <v>806</v>
      </c>
      <c r="F680" s="354"/>
      <c r="G680" s="355" t="s">
        <v>319</v>
      </c>
      <c r="H680" s="374">
        <v>1</v>
      </c>
      <c r="I680" s="357">
        <v>0.71</v>
      </c>
      <c r="J680" s="357">
        <v>0.71</v>
      </c>
    </row>
    <row r="681" spans="1:10" ht="55.5" customHeight="1" x14ac:dyDescent="0.15">
      <c r="A681" s="354" t="s">
        <v>393</v>
      </c>
      <c r="B681" s="356" t="s">
        <v>807</v>
      </c>
      <c r="C681" s="354" t="s">
        <v>283</v>
      </c>
      <c r="D681" s="354" t="s">
        <v>808</v>
      </c>
      <c r="E681" s="354" t="s">
        <v>798</v>
      </c>
      <c r="F681" s="354"/>
      <c r="G681" s="355" t="s">
        <v>319</v>
      </c>
      <c r="H681" s="374">
        <v>1</v>
      </c>
      <c r="I681" s="357">
        <v>0.43</v>
      </c>
      <c r="J681" s="357">
        <v>0.43</v>
      </c>
    </row>
    <row r="682" spans="1:10" ht="55.5" customHeight="1" x14ac:dyDescent="0.15">
      <c r="A682" s="354" t="s">
        <v>393</v>
      </c>
      <c r="B682" s="356" t="s">
        <v>809</v>
      </c>
      <c r="C682" s="354" t="s">
        <v>283</v>
      </c>
      <c r="D682" s="354" t="s">
        <v>810</v>
      </c>
      <c r="E682" s="354" t="s">
        <v>542</v>
      </c>
      <c r="F682" s="354"/>
      <c r="G682" s="355" t="s">
        <v>319</v>
      </c>
      <c r="H682" s="374">
        <v>1</v>
      </c>
      <c r="I682" s="357">
        <v>0.74</v>
      </c>
      <c r="J682" s="357">
        <v>0.74</v>
      </c>
    </row>
    <row r="683" spans="1:10" ht="55.5" customHeight="1" x14ac:dyDescent="0.15">
      <c r="A683" s="354"/>
      <c r="B683" s="356"/>
      <c r="C683" s="354"/>
      <c r="D683" s="354"/>
      <c r="E683" s="354" t="s">
        <v>385</v>
      </c>
      <c r="F683" s="354">
        <v>10.65</v>
      </c>
      <c r="G683" s="355" t="s">
        <v>386</v>
      </c>
      <c r="H683" s="374">
        <v>0</v>
      </c>
      <c r="I683" s="357" t="s">
        <v>387</v>
      </c>
      <c r="J683" s="357">
        <v>10.65</v>
      </c>
    </row>
    <row r="684" spans="1:10" ht="55.5" customHeight="1" x14ac:dyDescent="0.15">
      <c r="A684" s="354"/>
      <c r="B684" s="356"/>
      <c r="C684" s="354"/>
      <c r="D684" s="354"/>
      <c r="E684" s="354" t="s">
        <v>388</v>
      </c>
      <c r="F684" s="354">
        <v>4.45</v>
      </c>
      <c r="G684" s="355"/>
      <c r="H684" s="374" t="s">
        <v>389</v>
      </c>
      <c r="I684" s="357"/>
      <c r="J684" s="357">
        <v>19.309999999999999</v>
      </c>
    </row>
    <row r="685" spans="1:10" ht="55.5" customHeight="1" x14ac:dyDescent="0.15">
      <c r="A685" s="354"/>
      <c r="B685" s="356"/>
      <c r="C685" s="354"/>
      <c r="D685" s="354"/>
      <c r="E685" s="354"/>
      <c r="F685" s="354"/>
      <c r="G685" s="355"/>
      <c r="H685" s="374"/>
      <c r="I685" s="357"/>
      <c r="J685" s="357"/>
    </row>
    <row r="686" spans="1:10" ht="55.5" customHeight="1" x14ac:dyDescent="0.15">
      <c r="A686" s="354"/>
      <c r="B686" s="356" t="s">
        <v>364</v>
      </c>
      <c r="C686" s="354" t="s">
        <v>365</v>
      </c>
      <c r="D686" s="354" t="s">
        <v>366</v>
      </c>
      <c r="E686" s="354" t="s">
        <v>367</v>
      </c>
      <c r="F686" s="354"/>
      <c r="G686" s="355" t="s">
        <v>368</v>
      </c>
      <c r="H686" s="374" t="s">
        <v>369</v>
      </c>
      <c r="I686" s="357" t="s">
        <v>370</v>
      </c>
      <c r="J686" s="357" t="s">
        <v>371</v>
      </c>
    </row>
    <row r="687" spans="1:10" ht="55.5" customHeight="1" x14ac:dyDescent="0.15">
      <c r="A687" s="354" t="s">
        <v>372</v>
      </c>
      <c r="B687" s="356" t="s">
        <v>617</v>
      </c>
      <c r="C687" s="354" t="s">
        <v>283</v>
      </c>
      <c r="D687" s="354" t="s">
        <v>618</v>
      </c>
      <c r="E687" s="354" t="s">
        <v>392</v>
      </c>
      <c r="F687" s="354"/>
      <c r="G687" s="355" t="s">
        <v>319</v>
      </c>
      <c r="H687" s="374">
        <v>1</v>
      </c>
      <c r="I687" s="357">
        <v>18.87</v>
      </c>
      <c r="J687" s="357">
        <v>18.87</v>
      </c>
    </row>
    <row r="688" spans="1:10" ht="55.5" customHeight="1" x14ac:dyDescent="0.15">
      <c r="A688" s="354" t="s">
        <v>376</v>
      </c>
      <c r="B688" s="356" t="s">
        <v>755</v>
      </c>
      <c r="C688" s="354" t="s">
        <v>283</v>
      </c>
      <c r="D688" s="354" t="s">
        <v>756</v>
      </c>
      <c r="E688" s="354" t="s">
        <v>392</v>
      </c>
      <c r="F688" s="354"/>
      <c r="G688" s="355" t="s">
        <v>752</v>
      </c>
      <c r="H688" s="374">
        <v>1</v>
      </c>
      <c r="I688" s="357">
        <v>0.11</v>
      </c>
      <c r="J688" s="357">
        <v>0.11</v>
      </c>
    </row>
    <row r="689" spans="1:10" ht="55.5" customHeight="1" x14ac:dyDescent="0.15">
      <c r="A689" s="354" t="s">
        <v>393</v>
      </c>
      <c r="B689" s="356" t="s">
        <v>796</v>
      </c>
      <c r="C689" s="354" t="s">
        <v>283</v>
      </c>
      <c r="D689" s="354" t="s">
        <v>797</v>
      </c>
      <c r="E689" s="354" t="s">
        <v>798</v>
      </c>
      <c r="F689" s="354"/>
      <c r="G689" s="355" t="s">
        <v>319</v>
      </c>
      <c r="H689" s="374">
        <v>1</v>
      </c>
      <c r="I689" s="357">
        <v>1.83</v>
      </c>
      <c r="J689" s="357">
        <v>1.83</v>
      </c>
    </row>
    <row r="690" spans="1:10" ht="55.5" customHeight="1" x14ac:dyDescent="0.15">
      <c r="A690" s="354" t="s">
        <v>393</v>
      </c>
      <c r="B690" s="356" t="s">
        <v>799</v>
      </c>
      <c r="C690" s="354" t="s">
        <v>283</v>
      </c>
      <c r="D690" s="354" t="s">
        <v>800</v>
      </c>
      <c r="E690" s="354" t="s">
        <v>801</v>
      </c>
      <c r="F690" s="354"/>
      <c r="G690" s="355" t="s">
        <v>319</v>
      </c>
      <c r="H690" s="374">
        <v>1</v>
      </c>
      <c r="I690" s="357">
        <v>0.05</v>
      </c>
      <c r="J690" s="357">
        <v>0.05</v>
      </c>
    </row>
    <row r="691" spans="1:10" ht="55.5" customHeight="1" x14ac:dyDescent="0.15">
      <c r="A691" s="354" t="s">
        <v>393</v>
      </c>
      <c r="B691" s="356" t="s">
        <v>757</v>
      </c>
      <c r="C691" s="354" t="s">
        <v>283</v>
      </c>
      <c r="D691" s="354" t="s">
        <v>758</v>
      </c>
      <c r="E691" s="354" t="s">
        <v>568</v>
      </c>
      <c r="F691" s="354"/>
      <c r="G691" s="355" t="s">
        <v>319</v>
      </c>
      <c r="H691" s="374">
        <v>1</v>
      </c>
      <c r="I691" s="357">
        <v>14.55</v>
      </c>
      <c r="J691" s="357">
        <v>14.55</v>
      </c>
    </row>
    <row r="692" spans="1:10" ht="55.5" customHeight="1" x14ac:dyDescent="0.15">
      <c r="A692" s="354" t="s">
        <v>393</v>
      </c>
      <c r="B692" s="356" t="s">
        <v>802</v>
      </c>
      <c r="C692" s="354" t="s">
        <v>283</v>
      </c>
      <c r="D692" s="354" t="s">
        <v>803</v>
      </c>
      <c r="E692" s="354" t="s">
        <v>542</v>
      </c>
      <c r="F692" s="354"/>
      <c r="G692" s="355" t="s">
        <v>319</v>
      </c>
      <c r="H692" s="374">
        <v>1</v>
      </c>
      <c r="I692" s="357">
        <v>0.45</v>
      </c>
      <c r="J692" s="357">
        <v>0.45</v>
      </c>
    </row>
    <row r="693" spans="1:10" ht="55.5" customHeight="1" x14ac:dyDescent="0.15">
      <c r="A693" s="354" t="s">
        <v>393</v>
      </c>
      <c r="B693" s="356" t="s">
        <v>804</v>
      </c>
      <c r="C693" s="354" t="s">
        <v>283</v>
      </c>
      <c r="D693" s="354" t="s">
        <v>805</v>
      </c>
      <c r="E693" s="354" t="s">
        <v>806</v>
      </c>
      <c r="F693" s="354"/>
      <c r="G693" s="355" t="s">
        <v>319</v>
      </c>
      <c r="H693" s="374">
        <v>1</v>
      </c>
      <c r="I693" s="357">
        <v>0.71</v>
      </c>
      <c r="J693" s="357">
        <v>0.71</v>
      </c>
    </row>
    <row r="694" spans="1:10" ht="55.5" customHeight="1" x14ac:dyDescent="0.15">
      <c r="A694" s="354" t="s">
        <v>393</v>
      </c>
      <c r="B694" s="356" t="s">
        <v>807</v>
      </c>
      <c r="C694" s="354" t="s">
        <v>283</v>
      </c>
      <c r="D694" s="354" t="s">
        <v>808</v>
      </c>
      <c r="E694" s="354" t="s">
        <v>798</v>
      </c>
      <c r="F694" s="354"/>
      <c r="G694" s="355" t="s">
        <v>319</v>
      </c>
      <c r="H694" s="374">
        <v>1</v>
      </c>
      <c r="I694" s="357">
        <v>0.43</v>
      </c>
      <c r="J694" s="357">
        <v>0.43</v>
      </c>
    </row>
    <row r="695" spans="1:10" ht="55.5" customHeight="1" x14ac:dyDescent="0.15">
      <c r="A695" s="354" t="s">
        <v>393</v>
      </c>
      <c r="B695" s="356" t="s">
        <v>809</v>
      </c>
      <c r="C695" s="354" t="s">
        <v>283</v>
      </c>
      <c r="D695" s="354" t="s">
        <v>810</v>
      </c>
      <c r="E695" s="354" t="s">
        <v>542</v>
      </c>
      <c r="F695" s="354"/>
      <c r="G695" s="355" t="s">
        <v>319</v>
      </c>
      <c r="H695" s="374">
        <v>1</v>
      </c>
      <c r="I695" s="357">
        <v>0.74</v>
      </c>
      <c r="J695" s="357">
        <v>0.74</v>
      </c>
    </row>
    <row r="696" spans="1:10" ht="55.5" customHeight="1" x14ac:dyDescent="0.15">
      <c r="A696" s="354"/>
      <c r="B696" s="356"/>
      <c r="C696" s="354"/>
      <c r="D696" s="354"/>
      <c r="E696" s="354" t="s">
        <v>385</v>
      </c>
      <c r="F696" s="354">
        <v>14.66</v>
      </c>
      <c r="G696" s="355" t="s">
        <v>386</v>
      </c>
      <c r="H696" s="374">
        <v>0</v>
      </c>
      <c r="I696" s="357" t="s">
        <v>387</v>
      </c>
      <c r="J696" s="357">
        <v>14.66</v>
      </c>
    </row>
    <row r="697" spans="1:10" ht="55.5" customHeight="1" x14ac:dyDescent="0.15">
      <c r="A697" s="354"/>
      <c r="B697" s="356"/>
      <c r="C697" s="354"/>
      <c r="D697" s="354"/>
      <c r="E697" s="354" t="s">
        <v>388</v>
      </c>
      <c r="F697" s="354">
        <v>5.66</v>
      </c>
      <c r="G697" s="355"/>
      <c r="H697" s="374" t="s">
        <v>389</v>
      </c>
      <c r="I697" s="357"/>
      <c r="J697" s="357">
        <v>24.53</v>
      </c>
    </row>
    <row r="698" spans="1:10" ht="55.5" customHeight="1" x14ac:dyDescent="0.15">
      <c r="A698" s="354"/>
      <c r="B698" s="356"/>
      <c r="C698" s="354"/>
      <c r="D698" s="354"/>
      <c r="E698" s="354"/>
      <c r="F698" s="354"/>
      <c r="G698" s="355"/>
      <c r="H698" s="374"/>
      <c r="I698" s="357"/>
      <c r="J698" s="357"/>
    </row>
    <row r="699" spans="1:10" ht="55.5" customHeight="1" x14ac:dyDescent="0.15">
      <c r="A699" s="354"/>
      <c r="B699" s="356" t="s">
        <v>364</v>
      </c>
      <c r="C699" s="354" t="s">
        <v>365</v>
      </c>
      <c r="D699" s="354" t="s">
        <v>366</v>
      </c>
      <c r="E699" s="354" t="s">
        <v>367</v>
      </c>
      <c r="F699" s="354"/>
      <c r="G699" s="355" t="s">
        <v>368</v>
      </c>
      <c r="H699" s="374" t="s">
        <v>369</v>
      </c>
      <c r="I699" s="357" t="s">
        <v>370</v>
      </c>
      <c r="J699" s="357" t="s">
        <v>371</v>
      </c>
    </row>
    <row r="700" spans="1:10" ht="55.5" customHeight="1" x14ac:dyDescent="0.15">
      <c r="A700" s="354" t="s">
        <v>372</v>
      </c>
      <c r="B700" s="356" t="s">
        <v>811</v>
      </c>
      <c r="C700" s="354" t="s">
        <v>283</v>
      </c>
      <c r="D700" s="354" t="s">
        <v>812</v>
      </c>
      <c r="E700" s="354" t="s">
        <v>392</v>
      </c>
      <c r="F700" s="354"/>
      <c r="G700" s="355" t="s">
        <v>319</v>
      </c>
      <c r="H700" s="374">
        <v>1</v>
      </c>
      <c r="I700" s="357">
        <v>15.02</v>
      </c>
      <c r="J700" s="357">
        <v>15.02</v>
      </c>
    </row>
    <row r="701" spans="1:10" ht="55.5" customHeight="1" x14ac:dyDescent="0.15">
      <c r="A701" s="354" t="s">
        <v>376</v>
      </c>
      <c r="B701" s="356" t="s">
        <v>759</v>
      </c>
      <c r="C701" s="354" t="s">
        <v>283</v>
      </c>
      <c r="D701" s="354" t="s">
        <v>760</v>
      </c>
      <c r="E701" s="354" t="s">
        <v>392</v>
      </c>
      <c r="F701" s="354"/>
      <c r="G701" s="355" t="s">
        <v>752</v>
      </c>
      <c r="H701" s="374">
        <v>1</v>
      </c>
      <c r="I701" s="357">
        <v>0.28000000000000003</v>
      </c>
      <c r="J701" s="357">
        <v>0.28000000000000003</v>
      </c>
    </row>
    <row r="702" spans="1:10" ht="55.5" customHeight="1" x14ac:dyDescent="0.15">
      <c r="A702" s="354" t="s">
        <v>393</v>
      </c>
      <c r="B702" s="356" t="s">
        <v>761</v>
      </c>
      <c r="C702" s="354" t="s">
        <v>283</v>
      </c>
      <c r="D702" s="354" t="s">
        <v>762</v>
      </c>
      <c r="E702" s="354" t="s">
        <v>568</v>
      </c>
      <c r="F702" s="354"/>
      <c r="G702" s="355" t="s">
        <v>319</v>
      </c>
      <c r="H702" s="374">
        <v>1</v>
      </c>
      <c r="I702" s="357">
        <v>10.54</v>
      </c>
      <c r="J702" s="357">
        <v>10.54</v>
      </c>
    </row>
    <row r="703" spans="1:10" ht="55.5" customHeight="1" x14ac:dyDescent="0.15">
      <c r="A703" s="354" t="s">
        <v>393</v>
      </c>
      <c r="B703" s="356" t="s">
        <v>796</v>
      </c>
      <c r="C703" s="354" t="s">
        <v>283</v>
      </c>
      <c r="D703" s="354" t="s">
        <v>797</v>
      </c>
      <c r="E703" s="354" t="s">
        <v>798</v>
      </c>
      <c r="F703" s="354"/>
      <c r="G703" s="355" t="s">
        <v>319</v>
      </c>
      <c r="H703" s="374">
        <v>1</v>
      </c>
      <c r="I703" s="357">
        <v>1.83</v>
      </c>
      <c r="J703" s="357">
        <v>1.83</v>
      </c>
    </row>
    <row r="704" spans="1:10" ht="55.5" customHeight="1" x14ac:dyDescent="0.15">
      <c r="A704" s="354" t="s">
        <v>393</v>
      </c>
      <c r="B704" s="356" t="s">
        <v>799</v>
      </c>
      <c r="C704" s="354" t="s">
        <v>283</v>
      </c>
      <c r="D704" s="354" t="s">
        <v>800</v>
      </c>
      <c r="E704" s="354" t="s">
        <v>801</v>
      </c>
      <c r="F704" s="354"/>
      <c r="G704" s="355" t="s">
        <v>319</v>
      </c>
      <c r="H704" s="374">
        <v>1</v>
      </c>
      <c r="I704" s="357">
        <v>0.05</v>
      </c>
      <c r="J704" s="357">
        <v>0.05</v>
      </c>
    </row>
    <row r="705" spans="1:10" ht="55.5" customHeight="1" x14ac:dyDescent="0.15">
      <c r="A705" s="354" t="s">
        <v>393</v>
      </c>
      <c r="B705" s="356" t="s">
        <v>813</v>
      </c>
      <c r="C705" s="354" t="s">
        <v>283</v>
      </c>
      <c r="D705" s="354" t="s">
        <v>814</v>
      </c>
      <c r="E705" s="354" t="s">
        <v>542</v>
      </c>
      <c r="F705" s="354"/>
      <c r="G705" s="355" t="s">
        <v>319</v>
      </c>
      <c r="H705" s="374">
        <v>1</v>
      </c>
      <c r="I705" s="357">
        <v>0.48</v>
      </c>
      <c r="J705" s="357">
        <v>0.48</v>
      </c>
    </row>
    <row r="706" spans="1:10" ht="55.5" customHeight="1" x14ac:dyDescent="0.15">
      <c r="A706" s="354" t="s">
        <v>393</v>
      </c>
      <c r="B706" s="356" t="s">
        <v>815</v>
      </c>
      <c r="C706" s="354" t="s">
        <v>283</v>
      </c>
      <c r="D706" s="354" t="s">
        <v>816</v>
      </c>
      <c r="E706" s="354" t="s">
        <v>542</v>
      </c>
      <c r="F706" s="354"/>
      <c r="G706" s="355" t="s">
        <v>319</v>
      </c>
      <c r="H706" s="374">
        <v>1</v>
      </c>
      <c r="I706" s="357">
        <v>0.7</v>
      </c>
      <c r="J706" s="357">
        <v>0.7</v>
      </c>
    </row>
    <row r="707" spans="1:10" ht="55.5" customHeight="1" x14ac:dyDescent="0.15">
      <c r="A707" s="354" t="s">
        <v>393</v>
      </c>
      <c r="B707" s="356" t="s">
        <v>804</v>
      </c>
      <c r="C707" s="354" t="s">
        <v>283</v>
      </c>
      <c r="D707" s="354" t="s">
        <v>805</v>
      </c>
      <c r="E707" s="354" t="s">
        <v>806</v>
      </c>
      <c r="F707" s="354"/>
      <c r="G707" s="355" t="s">
        <v>319</v>
      </c>
      <c r="H707" s="374">
        <v>1</v>
      </c>
      <c r="I707" s="357">
        <v>0.71</v>
      </c>
      <c r="J707" s="357">
        <v>0.71</v>
      </c>
    </row>
    <row r="708" spans="1:10" ht="55.5" customHeight="1" x14ac:dyDescent="0.15">
      <c r="A708" s="354" t="s">
        <v>393</v>
      </c>
      <c r="B708" s="356" t="s">
        <v>807</v>
      </c>
      <c r="C708" s="354" t="s">
        <v>283</v>
      </c>
      <c r="D708" s="354" t="s">
        <v>808</v>
      </c>
      <c r="E708" s="354" t="s">
        <v>798</v>
      </c>
      <c r="F708" s="354"/>
      <c r="G708" s="355" t="s">
        <v>319</v>
      </c>
      <c r="H708" s="374">
        <v>1</v>
      </c>
      <c r="I708" s="357">
        <v>0.43</v>
      </c>
      <c r="J708" s="357">
        <v>0.43</v>
      </c>
    </row>
    <row r="709" spans="1:10" ht="55.5" customHeight="1" x14ac:dyDescent="0.15">
      <c r="A709" s="354"/>
      <c r="B709" s="356"/>
      <c r="C709" s="354"/>
      <c r="D709" s="354"/>
      <c r="E709" s="354" t="s">
        <v>385</v>
      </c>
      <c r="F709" s="354">
        <v>10.82</v>
      </c>
      <c r="G709" s="355" t="s">
        <v>386</v>
      </c>
      <c r="H709" s="374">
        <v>0</v>
      </c>
      <c r="I709" s="357" t="s">
        <v>387</v>
      </c>
      <c r="J709" s="357">
        <v>10.82</v>
      </c>
    </row>
    <row r="710" spans="1:10" ht="55.5" customHeight="1" x14ac:dyDescent="0.15">
      <c r="A710" s="354"/>
      <c r="B710" s="356"/>
      <c r="C710" s="354"/>
      <c r="D710" s="354"/>
      <c r="E710" s="354" t="s">
        <v>388</v>
      </c>
      <c r="F710" s="354">
        <v>4.5</v>
      </c>
      <c r="G710" s="355"/>
      <c r="H710" s="374" t="s">
        <v>389</v>
      </c>
      <c r="I710" s="357"/>
      <c r="J710" s="357">
        <v>19.52</v>
      </c>
    </row>
    <row r="711" spans="1:10" ht="55.5" customHeight="1" x14ac:dyDescent="0.15">
      <c r="A711" s="354"/>
      <c r="B711" s="356"/>
      <c r="C711" s="354"/>
      <c r="D711" s="354"/>
      <c r="E711" s="354"/>
      <c r="F711" s="354"/>
      <c r="G711" s="355"/>
      <c r="H711" s="374"/>
      <c r="I711" s="357"/>
      <c r="J711" s="357"/>
    </row>
    <row r="712" spans="1:10" ht="55.5" customHeight="1" x14ac:dyDescent="0.15">
      <c r="A712" s="354"/>
      <c r="B712" s="356" t="s">
        <v>364</v>
      </c>
      <c r="C712" s="354" t="s">
        <v>365</v>
      </c>
      <c r="D712" s="354" t="s">
        <v>366</v>
      </c>
      <c r="E712" s="354" t="s">
        <v>367</v>
      </c>
      <c r="F712" s="354"/>
      <c r="G712" s="355" t="s">
        <v>368</v>
      </c>
      <c r="H712" s="374" t="s">
        <v>369</v>
      </c>
      <c r="I712" s="357" t="s">
        <v>370</v>
      </c>
      <c r="J712" s="357" t="s">
        <v>371</v>
      </c>
    </row>
    <row r="713" spans="1:10" ht="55.5" customHeight="1" x14ac:dyDescent="0.15">
      <c r="A713" s="354" t="s">
        <v>372</v>
      </c>
      <c r="B713" s="356" t="s">
        <v>817</v>
      </c>
      <c r="C713" s="354" t="s">
        <v>283</v>
      </c>
      <c r="D713" s="354" t="s">
        <v>818</v>
      </c>
      <c r="E713" s="354" t="s">
        <v>392</v>
      </c>
      <c r="F713" s="354"/>
      <c r="G713" s="355" t="s">
        <v>319</v>
      </c>
      <c r="H713" s="374">
        <v>1</v>
      </c>
      <c r="I713" s="357">
        <v>14.53</v>
      </c>
      <c r="J713" s="357">
        <v>14.53</v>
      </c>
    </row>
    <row r="714" spans="1:10" ht="55.5" customHeight="1" x14ac:dyDescent="0.15">
      <c r="A714" s="354" t="s">
        <v>376</v>
      </c>
      <c r="B714" s="356" t="s">
        <v>763</v>
      </c>
      <c r="C714" s="354" t="s">
        <v>283</v>
      </c>
      <c r="D714" s="354" t="s">
        <v>764</v>
      </c>
      <c r="E714" s="354" t="s">
        <v>392</v>
      </c>
      <c r="F714" s="354"/>
      <c r="G714" s="355" t="s">
        <v>752</v>
      </c>
      <c r="H714" s="374">
        <v>1</v>
      </c>
      <c r="I714" s="357">
        <v>0.13</v>
      </c>
      <c r="J714" s="357">
        <v>0.13</v>
      </c>
    </row>
    <row r="715" spans="1:10" ht="55.5" customHeight="1" x14ac:dyDescent="0.15">
      <c r="A715" s="354" t="s">
        <v>393</v>
      </c>
      <c r="B715" s="356" t="s">
        <v>765</v>
      </c>
      <c r="C715" s="354" t="s">
        <v>283</v>
      </c>
      <c r="D715" s="354" t="s">
        <v>766</v>
      </c>
      <c r="E715" s="354" t="s">
        <v>568</v>
      </c>
      <c r="F715" s="354"/>
      <c r="G715" s="355" t="s">
        <v>319</v>
      </c>
      <c r="H715" s="374">
        <v>1</v>
      </c>
      <c r="I715" s="357">
        <v>10.54</v>
      </c>
      <c r="J715" s="357">
        <v>10.54</v>
      </c>
    </row>
    <row r="716" spans="1:10" ht="55.5" customHeight="1" x14ac:dyDescent="0.15">
      <c r="A716" s="354" t="s">
        <v>393</v>
      </c>
      <c r="B716" s="356" t="s">
        <v>819</v>
      </c>
      <c r="C716" s="354" t="s">
        <v>283</v>
      </c>
      <c r="D716" s="354" t="s">
        <v>820</v>
      </c>
      <c r="E716" s="354" t="s">
        <v>542</v>
      </c>
      <c r="F716" s="354"/>
      <c r="G716" s="355" t="s">
        <v>319</v>
      </c>
      <c r="H716" s="374">
        <v>1</v>
      </c>
      <c r="I716" s="357">
        <v>0.22</v>
      </c>
      <c r="J716" s="357">
        <v>0.22</v>
      </c>
    </row>
    <row r="717" spans="1:10" ht="55.5" customHeight="1" x14ac:dyDescent="0.15">
      <c r="A717" s="354" t="s">
        <v>393</v>
      </c>
      <c r="B717" s="356" t="s">
        <v>804</v>
      </c>
      <c r="C717" s="354" t="s">
        <v>283</v>
      </c>
      <c r="D717" s="354" t="s">
        <v>805</v>
      </c>
      <c r="E717" s="354" t="s">
        <v>806</v>
      </c>
      <c r="F717" s="354"/>
      <c r="G717" s="355" t="s">
        <v>319</v>
      </c>
      <c r="H717" s="374">
        <v>1</v>
      </c>
      <c r="I717" s="357">
        <v>0.71</v>
      </c>
      <c r="J717" s="357">
        <v>0.71</v>
      </c>
    </row>
    <row r="718" spans="1:10" ht="55.5" customHeight="1" x14ac:dyDescent="0.15">
      <c r="A718" s="354" t="s">
        <v>393</v>
      </c>
      <c r="B718" s="356" t="s">
        <v>807</v>
      </c>
      <c r="C718" s="354" t="s">
        <v>283</v>
      </c>
      <c r="D718" s="354" t="s">
        <v>808</v>
      </c>
      <c r="E718" s="354" t="s">
        <v>798</v>
      </c>
      <c r="F718" s="354"/>
      <c r="G718" s="355" t="s">
        <v>319</v>
      </c>
      <c r="H718" s="374">
        <v>1</v>
      </c>
      <c r="I718" s="357">
        <v>0.43</v>
      </c>
      <c r="J718" s="357">
        <v>0.43</v>
      </c>
    </row>
    <row r="719" spans="1:10" ht="55.5" customHeight="1" x14ac:dyDescent="0.15">
      <c r="A719" s="354" t="s">
        <v>393</v>
      </c>
      <c r="B719" s="356" t="s">
        <v>799</v>
      </c>
      <c r="C719" s="354" t="s">
        <v>283</v>
      </c>
      <c r="D719" s="354" t="s">
        <v>800</v>
      </c>
      <c r="E719" s="354" t="s">
        <v>801</v>
      </c>
      <c r="F719" s="354"/>
      <c r="G719" s="355" t="s">
        <v>319</v>
      </c>
      <c r="H719" s="374">
        <v>1</v>
      </c>
      <c r="I719" s="357">
        <v>0.05</v>
      </c>
      <c r="J719" s="357">
        <v>0.05</v>
      </c>
    </row>
    <row r="720" spans="1:10" ht="55.5" customHeight="1" x14ac:dyDescent="0.15">
      <c r="A720" s="354" t="s">
        <v>393</v>
      </c>
      <c r="B720" s="356" t="s">
        <v>821</v>
      </c>
      <c r="C720" s="354" t="s">
        <v>283</v>
      </c>
      <c r="D720" s="354" t="s">
        <v>822</v>
      </c>
      <c r="E720" s="354" t="s">
        <v>542</v>
      </c>
      <c r="F720" s="354"/>
      <c r="G720" s="355" t="s">
        <v>319</v>
      </c>
      <c r="H720" s="374">
        <v>1</v>
      </c>
      <c r="I720" s="357">
        <v>0.62</v>
      </c>
      <c r="J720" s="357">
        <v>0.62</v>
      </c>
    </row>
    <row r="721" spans="1:10" ht="55.5" customHeight="1" x14ac:dyDescent="0.15">
      <c r="A721" s="354" t="s">
        <v>393</v>
      </c>
      <c r="B721" s="356" t="s">
        <v>796</v>
      </c>
      <c r="C721" s="354" t="s">
        <v>283</v>
      </c>
      <c r="D721" s="354" t="s">
        <v>797</v>
      </c>
      <c r="E721" s="354" t="s">
        <v>798</v>
      </c>
      <c r="F721" s="354"/>
      <c r="G721" s="355" t="s">
        <v>319</v>
      </c>
      <c r="H721" s="374">
        <v>1</v>
      </c>
      <c r="I721" s="357">
        <v>1.83</v>
      </c>
      <c r="J721" s="357">
        <v>1.83</v>
      </c>
    </row>
    <row r="722" spans="1:10" ht="55.5" customHeight="1" x14ac:dyDescent="0.15">
      <c r="A722" s="354"/>
      <c r="B722" s="356"/>
      <c r="C722" s="354"/>
      <c r="D722" s="354"/>
      <c r="E722" s="354" t="s">
        <v>385</v>
      </c>
      <c r="F722" s="354">
        <v>10.67</v>
      </c>
      <c r="G722" s="355" t="s">
        <v>386</v>
      </c>
      <c r="H722" s="374">
        <v>0</v>
      </c>
      <c r="I722" s="357" t="s">
        <v>387</v>
      </c>
      <c r="J722" s="357">
        <v>10.67</v>
      </c>
    </row>
    <row r="723" spans="1:10" ht="55.5" customHeight="1" x14ac:dyDescent="0.15">
      <c r="A723" s="354"/>
      <c r="B723" s="356"/>
      <c r="C723" s="354"/>
      <c r="D723" s="354"/>
      <c r="E723" s="354" t="s">
        <v>388</v>
      </c>
      <c r="F723" s="354">
        <v>4.3499999999999996</v>
      </c>
      <c r="G723" s="355"/>
      <c r="H723" s="374" t="s">
        <v>389</v>
      </c>
      <c r="I723" s="357"/>
      <c r="J723" s="357">
        <v>18.88</v>
      </c>
    </row>
    <row r="724" spans="1:10" ht="55.5" customHeight="1" x14ac:dyDescent="0.15">
      <c r="A724" s="354"/>
      <c r="B724" s="356"/>
      <c r="C724" s="354"/>
      <c r="D724" s="354"/>
      <c r="E724" s="354"/>
      <c r="F724" s="354"/>
      <c r="G724" s="355"/>
      <c r="H724" s="374"/>
      <c r="I724" s="357"/>
      <c r="J724" s="357"/>
    </row>
    <row r="725" spans="1:10" ht="55.5" customHeight="1" x14ac:dyDescent="0.15">
      <c r="A725" s="354"/>
      <c r="B725" s="356" t="s">
        <v>364</v>
      </c>
      <c r="C725" s="354" t="s">
        <v>365</v>
      </c>
      <c r="D725" s="354" t="s">
        <v>366</v>
      </c>
      <c r="E725" s="354" t="s">
        <v>367</v>
      </c>
      <c r="F725" s="354"/>
      <c r="G725" s="355" t="s">
        <v>368</v>
      </c>
      <c r="H725" s="374" t="s">
        <v>369</v>
      </c>
      <c r="I725" s="357" t="s">
        <v>370</v>
      </c>
      <c r="J725" s="357" t="s">
        <v>371</v>
      </c>
    </row>
    <row r="726" spans="1:10" ht="55.5" customHeight="1" x14ac:dyDescent="0.15">
      <c r="A726" s="354" t="s">
        <v>372</v>
      </c>
      <c r="B726" s="356" t="s">
        <v>530</v>
      </c>
      <c r="C726" s="354" t="s">
        <v>277</v>
      </c>
      <c r="D726" s="354" t="s">
        <v>531</v>
      </c>
      <c r="E726" s="354" t="s">
        <v>375</v>
      </c>
      <c r="F726" s="354"/>
      <c r="G726" s="355" t="s">
        <v>319</v>
      </c>
      <c r="H726" s="374">
        <v>1</v>
      </c>
      <c r="I726" s="357">
        <v>7.55</v>
      </c>
      <c r="J726" s="357">
        <v>7.55</v>
      </c>
    </row>
    <row r="727" spans="1:10" ht="55.5" customHeight="1" x14ac:dyDescent="0.15">
      <c r="A727" s="354" t="s">
        <v>376</v>
      </c>
      <c r="B727" s="356" t="s">
        <v>823</v>
      </c>
      <c r="C727" s="354" t="s">
        <v>277</v>
      </c>
      <c r="D727" s="354" t="s">
        <v>824</v>
      </c>
      <c r="E727" s="354" t="s">
        <v>375</v>
      </c>
      <c r="F727" s="354"/>
      <c r="G727" s="355" t="s">
        <v>319</v>
      </c>
      <c r="H727" s="374">
        <v>1</v>
      </c>
      <c r="I727" s="357">
        <v>0.03</v>
      </c>
      <c r="J727" s="357">
        <v>0.03</v>
      </c>
    </row>
    <row r="728" spans="1:10" ht="55.5" customHeight="1" x14ac:dyDescent="0.15">
      <c r="A728" s="354" t="s">
        <v>393</v>
      </c>
      <c r="B728" s="356" t="s">
        <v>825</v>
      </c>
      <c r="C728" s="354" t="s">
        <v>277</v>
      </c>
      <c r="D728" s="354" t="s">
        <v>826</v>
      </c>
      <c r="E728" s="354" t="s">
        <v>568</v>
      </c>
      <c r="F728" s="354"/>
      <c r="G728" s="355" t="s">
        <v>319</v>
      </c>
      <c r="H728" s="374">
        <v>1</v>
      </c>
      <c r="I728" s="357">
        <v>6.59</v>
      </c>
      <c r="J728" s="357">
        <v>6.59</v>
      </c>
    </row>
    <row r="729" spans="1:10" ht="55.5" customHeight="1" x14ac:dyDescent="0.15">
      <c r="A729" s="354" t="s">
        <v>393</v>
      </c>
      <c r="B729" s="356" t="s">
        <v>827</v>
      </c>
      <c r="C729" s="354" t="s">
        <v>277</v>
      </c>
      <c r="D729" s="354" t="s">
        <v>828</v>
      </c>
      <c r="E729" s="354" t="s">
        <v>798</v>
      </c>
      <c r="F729" s="354"/>
      <c r="G729" s="355" t="s">
        <v>319</v>
      </c>
      <c r="H729" s="374">
        <v>1</v>
      </c>
      <c r="I729" s="357">
        <v>0.43</v>
      </c>
      <c r="J729" s="357">
        <v>0.43</v>
      </c>
    </row>
    <row r="730" spans="1:10" ht="55.5" customHeight="1" x14ac:dyDescent="0.15">
      <c r="A730" s="354" t="s">
        <v>393</v>
      </c>
      <c r="B730" s="356" t="s">
        <v>829</v>
      </c>
      <c r="C730" s="354" t="s">
        <v>277</v>
      </c>
      <c r="D730" s="354" t="s">
        <v>830</v>
      </c>
      <c r="E730" s="354" t="s">
        <v>801</v>
      </c>
      <c r="F730" s="354"/>
      <c r="G730" s="355" t="s">
        <v>319</v>
      </c>
      <c r="H730" s="374">
        <v>1</v>
      </c>
      <c r="I730" s="357">
        <v>0.05</v>
      </c>
      <c r="J730" s="357">
        <v>0.05</v>
      </c>
    </row>
    <row r="731" spans="1:10" ht="55.5" customHeight="1" x14ac:dyDescent="0.15">
      <c r="A731" s="354" t="s">
        <v>393</v>
      </c>
      <c r="B731" s="356" t="s">
        <v>831</v>
      </c>
      <c r="C731" s="354" t="s">
        <v>277</v>
      </c>
      <c r="D731" s="354" t="s">
        <v>832</v>
      </c>
      <c r="E731" s="354" t="s">
        <v>542</v>
      </c>
      <c r="F731" s="354"/>
      <c r="G731" s="355" t="s">
        <v>319</v>
      </c>
      <c r="H731" s="374">
        <v>1</v>
      </c>
      <c r="I731" s="357">
        <v>0.05</v>
      </c>
      <c r="J731" s="357">
        <v>0.05</v>
      </c>
    </row>
    <row r="732" spans="1:10" ht="55.5" customHeight="1" x14ac:dyDescent="0.15">
      <c r="A732" s="354" t="s">
        <v>393</v>
      </c>
      <c r="B732" s="356" t="s">
        <v>833</v>
      </c>
      <c r="C732" s="354" t="s">
        <v>277</v>
      </c>
      <c r="D732" s="354" t="s">
        <v>834</v>
      </c>
      <c r="E732" s="354" t="s">
        <v>542</v>
      </c>
      <c r="F732" s="354"/>
      <c r="G732" s="355" t="s">
        <v>319</v>
      </c>
      <c r="H732" s="374">
        <v>1</v>
      </c>
      <c r="I732" s="357">
        <v>0.4</v>
      </c>
      <c r="J732" s="357">
        <v>0.4</v>
      </c>
    </row>
    <row r="733" spans="1:10" ht="55.5" customHeight="1" x14ac:dyDescent="0.15">
      <c r="A733" s="354"/>
      <c r="B733" s="356"/>
      <c r="C733" s="354"/>
      <c r="D733" s="354"/>
      <c r="E733" s="354" t="s">
        <v>385</v>
      </c>
      <c r="F733" s="354">
        <v>6.62</v>
      </c>
      <c r="G733" s="355" t="s">
        <v>386</v>
      </c>
      <c r="H733" s="374">
        <v>0</v>
      </c>
      <c r="I733" s="357" t="s">
        <v>387</v>
      </c>
      <c r="J733" s="357">
        <v>6.62</v>
      </c>
    </row>
    <row r="734" spans="1:10" ht="55.5" customHeight="1" x14ac:dyDescent="0.15">
      <c r="A734" s="354"/>
      <c r="B734" s="356"/>
      <c r="C734" s="354"/>
      <c r="D734" s="354"/>
      <c r="E734" s="354" t="s">
        <v>388</v>
      </c>
      <c r="F734" s="354">
        <v>2.2599999999999998</v>
      </c>
      <c r="G734" s="355"/>
      <c r="H734" s="374" t="s">
        <v>389</v>
      </c>
      <c r="I734" s="357"/>
      <c r="J734" s="357">
        <v>9.81</v>
      </c>
    </row>
    <row r="735" spans="1:10" ht="55.5" customHeight="1" x14ac:dyDescent="0.15">
      <c r="A735" s="354"/>
      <c r="B735" s="356"/>
      <c r="C735" s="354"/>
      <c r="D735" s="354"/>
      <c r="E735" s="354"/>
      <c r="F735" s="354"/>
      <c r="G735" s="355"/>
      <c r="H735" s="374"/>
      <c r="I735" s="357"/>
      <c r="J735" s="357"/>
    </row>
    <row r="736" spans="1:10" ht="55.5" customHeight="1" x14ac:dyDescent="0.15">
      <c r="A736" s="354"/>
      <c r="B736" s="356" t="s">
        <v>364</v>
      </c>
      <c r="C736" s="354" t="s">
        <v>365</v>
      </c>
      <c r="D736" s="354" t="s">
        <v>366</v>
      </c>
      <c r="E736" s="354" t="s">
        <v>367</v>
      </c>
      <c r="F736" s="354"/>
      <c r="G736" s="355" t="s">
        <v>368</v>
      </c>
      <c r="H736" s="374" t="s">
        <v>369</v>
      </c>
      <c r="I736" s="357" t="s">
        <v>370</v>
      </c>
      <c r="J736" s="357" t="s">
        <v>371</v>
      </c>
    </row>
    <row r="737" spans="1:10" ht="55.5" customHeight="1" x14ac:dyDescent="0.15">
      <c r="A737" s="354" t="s">
        <v>372</v>
      </c>
      <c r="B737" s="356" t="s">
        <v>835</v>
      </c>
      <c r="C737" s="354" t="s">
        <v>283</v>
      </c>
      <c r="D737" s="354" t="s">
        <v>836</v>
      </c>
      <c r="E737" s="354" t="s">
        <v>392</v>
      </c>
      <c r="F737" s="354"/>
      <c r="G737" s="355" t="s">
        <v>338</v>
      </c>
      <c r="H737" s="374">
        <v>1</v>
      </c>
      <c r="I737" s="357">
        <v>74.900000000000006</v>
      </c>
      <c r="J737" s="357">
        <v>74.900000000000006</v>
      </c>
    </row>
    <row r="738" spans="1:10" ht="55.5" customHeight="1" x14ac:dyDescent="0.15">
      <c r="A738" s="354" t="s">
        <v>376</v>
      </c>
      <c r="B738" s="356" t="s">
        <v>443</v>
      </c>
      <c r="C738" s="354" t="s">
        <v>283</v>
      </c>
      <c r="D738" s="354" t="s">
        <v>378</v>
      </c>
      <c r="E738" s="354" t="s">
        <v>392</v>
      </c>
      <c r="F738" s="354"/>
      <c r="G738" s="355" t="s">
        <v>319</v>
      </c>
      <c r="H738" s="374">
        <v>0.6</v>
      </c>
      <c r="I738" s="357">
        <v>14.81</v>
      </c>
      <c r="J738" s="357">
        <v>8.8800000000000008</v>
      </c>
    </row>
    <row r="739" spans="1:10" ht="55.5" customHeight="1" x14ac:dyDescent="0.15">
      <c r="A739" s="354" t="s">
        <v>376</v>
      </c>
      <c r="B739" s="356" t="s">
        <v>607</v>
      </c>
      <c r="C739" s="354" t="s">
        <v>283</v>
      </c>
      <c r="D739" s="354" t="s">
        <v>595</v>
      </c>
      <c r="E739" s="354" t="s">
        <v>392</v>
      </c>
      <c r="F739" s="354"/>
      <c r="G739" s="355" t="s">
        <v>319</v>
      </c>
      <c r="H739" s="374">
        <v>1.2</v>
      </c>
      <c r="I739" s="357">
        <v>18.97</v>
      </c>
      <c r="J739" s="357">
        <v>22.76</v>
      </c>
    </row>
    <row r="740" spans="1:10" ht="55.5" customHeight="1" x14ac:dyDescent="0.15">
      <c r="A740" s="354" t="s">
        <v>376</v>
      </c>
      <c r="B740" s="356" t="s">
        <v>837</v>
      </c>
      <c r="C740" s="354" t="s">
        <v>283</v>
      </c>
      <c r="D740" s="354" t="s">
        <v>838</v>
      </c>
      <c r="E740" s="354" t="s">
        <v>392</v>
      </c>
      <c r="F740" s="354"/>
      <c r="G740" s="355" t="s">
        <v>348</v>
      </c>
      <c r="H740" s="374">
        <v>0.03</v>
      </c>
      <c r="I740" s="357">
        <v>325.54000000000002</v>
      </c>
      <c r="J740" s="357">
        <v>9.76</v>
      </c>
    </row>
    <row r="741" spans="1:10" ht="55.5" customHeight="1" x14ac:dyDescent="0.15">
      <c r="A741" s="354" t="s">
        <v>393</v>
      </c>
      <c r="B741" s="356" t="s">
        <v>839</v>
      </c>
      <c r="C741" s="354" t="s">
        <v>283</v>
      </c>
      <c r="D741" s="354" t="s">
        <v>840</v>
      </c>
      <c r="E741" s="354" t="s">
        <v>395</v>
      </c>
      <c r="F741" s="354"/>
      <c r="G741" s="355" t="s">
        <v>42</v>
      </c>
      <c r="H741" s="374">
        <v>50</v>
      </c>
      <c r="I741" s="357">
        <v>0.67</v>
      </c>
      <c r="J741" s="357">
        <v>33.5</v>
      </c>
    </row>
    <row r="742" spans="1:10" ht="55.5" customHeight="1" x14ac:dyDescent="0.15">
      <c r="A742" s="354"/>
      <c r="B742" s="356"/>
      <c r="C742" s="354"/>
      <c r="D742" s="354"/>
      <c r="E742" s="354" t="s">
        <v>385</v>
      </c>
      <c r="F742" s="354">
        <v>26.68</v>
      </c>
      <c r="G742" s="355" t="s">
        <v>386</v>
      </c>
      <c r="H742" s="374">
        <v>0</v>
      </c>
      <c r="I742" s="357" t="s">
        <v>387</v>
      </c>
      <c r="J742" s="357">
        <v>26.68</v>
      </c>
    </row>
    <row r="743" spans="1:10" ht="55.5" customHeight="1" x14ac:dyDescent="0.15">
      <c r="A743" s="354"/>
      <c r="B743" s="356"/>
      <c r="C743" s="354"/>
      <c r="D743" s="354"/>
      <c r="E743" s="354" t="s">
        <v>388</v>
      </c>
      <c r="F743" s="354">
        <v>22.47</v>
      </c>
      <c r="G743" s="355"/>
      <c r="H743" s="374" t="s">
        <v>389</v>
      </c>
      <c r="I743" s="357"/>
      <c r="J743" s="357">
        <v>97.37</v>
      </c>
    </row>
    <row r="744" spans="1:10" ht="55.5" customHeight="1" x14ac:dyDescent="0.15">
      <c r="A744" s="354"/>
      <c r="B744" s="356"/>
      <c r="C744" s="354"/>
      <c r="D744" s="354"/>
      <c r="E744" s="354"/>
      <c r="F744" s="354"/>
      <c r="G744" s="355"/>
      <c r="H744" s="374"/>
      <c r="I744" s="357"/>
      <c r="J744" s="357"/>
    </row>
    <row r="745" spans="1:10" ht="55.5" customHeight="1" x14ac:dyDescent="0.15">
      <c r="A745" s="354"/>
      <c r="B745" s="356" t="s">
        <v>364</v>
      </c>
      <c r="C745" s="354" t="s">
        <v>365</v>
      </c>
      <c r="D745" s="354" t="s">
        <v>366</v>
      </c>
      <c r="E745" s="354" t="s">
        <v>367</v>
      </c>
      <c r="F745" s="354"/>
      <c r="G745" s="355" t="s">
        <v>368</v>
      </c>
      <c r="H745" s="374" t="s">
        <v>369</v>
      </c>
      <c r="I745" s="357" t="s">
        <v>370</v>
      </c>
      <c r="J745" s="357" t="s">
        <v>371</v>
      </c>
    </row>
    <row r="746" spans="1:10" ht="55.5" customHeight="1" x14ac:dyDescent="0.15">
      <c r="A746" s="354" t="s">
        <v>372</v>
      </c>
      <c r="B746" s="356" t="s">
        <v>841</v>
      </c>
      <c r="C746" s="354" t="s">
        <v>283</v>
      </c>
      <c r="D746" s="354" t="s">
        <v>842</v>
      </c>
      <c r="E746" s="354" t="s">
        <v>392</v>
      </c>
      <c r="F746" s="354"/>
      <c r="G746" s="355" t="s">
        <v>348</v>
      </c>
      <c r="H746" s="374">
        <v>1</v>
      </c>
      <c r="I746" s="357">
        <v>504.14</v>
      </c>
      <c r="J746" s="357">
        <v>504.14</v>
      </c>
    </row>
    <row r="747" spans="1:10" ht="55.5" customHeight="1" x14ac:dyDescent="0.15">
      <c r="A747" s="354" t="s">
        <v>376</v>
      </c>
      <c r="B747" s="356" t="s">
        <v>443</v>
      </c>
      <c r="C747" s="354" t="s">
        <v>283</v>
      </c>
      <c r="D747" s="354" t="s">
        <v>378</v>
      </c>
      <c r="E747" s="354" t="s">
        <v>392</v>
      </c>
      <c r="F747" s="354"/>
      <c r="G747" s="355" t="s">
        <v>319</v>
      </c>
      <c r="H747" s="374">
        <v>10</v>
      </c>
      <c r="I747" s="357">
        <v>14.81</v>
      </c>
      <c r="J747" s="357">
        <v>148.1</v>
      </c>
    </row>
    <row r="748" spans="1:10" ht="55.5" customHeight="1" x14ac:dyDescent="0.15">
      <c r="A748" s="354" t="s">
        <v>393</v>
      </c>
      <c r="B748" s="356" t="s">
        <v>611</v>
      </c>
      <c r="C748" s="354" t="s">
        <v>283</v>
      </c>
      <c r="D748" s="354" t="s">
        <v>285</v>
      </c>
      <c r="E748" s="354" t="s">
        <v>395</v>
      </c>
      <c r="F748" s="354"/>
      <c r="G748" s="355" t="s">
        <v>348</v>
      </c>
      <c r="H748" s="374">
        <v>1.1000000000000001</v>
      </c>
      <c r="I748" s="357">
        <v>48.79</v>
      </c>
      <c r="J748" s="357">
        <v>53.66</v>
      </c>
    </row>
    <row r="749" spans="1:10" ht="55.5" customHeight="1" x14ac:dyDescent="0.15">
      <c r="A749" s="354" t="s">
        <v>393</v>
      </c>
      <c r="B749" s="356" t="s">
        <v>612</v>
      </c>
      <c r="C749" s="354" t="s">
        <v>283</v>
      </c>
      <c r="D749" s="354" t="s">
        <v>286</v>
      </c>
      <c r="E749" s="354" t="s">
        <v>395</v>
      </c>
      <c r="F749" s="354"/>
      <c r="G749" s="355" t="s">
        <v>613</v>
      </c>
      <c r="H749" s="374">
        <v>9.5</v>
      </c>
      <c r="I749" s="357">
        <v>31.83</v>
      </c>
      <c r="J749" s="357">
        <v>302.38</v>
      </c>
    </row>
    <row r="750" spans="1:10" ht="55.5" customHeight="1" x14ac:dyDescent="0.15">
      <c r="A750" s="354"/>
      <c r="B750" s="356"/>
      <c r="C750" s="354"/>
      <c r="D750" s="354"/>
      <c r="E750" s="354" t="s">
        <v>385</v>
      </c>
      <c r="F750" s="354">
        <v>106.9</v>
      </c>
      <c r="G750" s="355" t="s">
        <v>386</v>
      </c>
      <c r="H750" s="374">
        <v>0</v>
      </c>
      <c r="I750" s="357" t="s">
        <v>387</v>
      </c>
      <c r="J750" s="357">
        <v>106.9</v>
      </c>
    </row>
    <row r="751" spans="1:10" ht="55.5" customHeight="1" x14ac:dyDescent="0.15">
      <c r="A751" s="354"/>
      <c r="B751" s="356"/>
      <c r="C751" s="354"/>
      <c r="D751" s="354"/>
      <c r="E751" s="354" t="s">
        <v>388</v>
      </c>
      <c r="F751" s="354">
        <v>151.24</v>
      </c>
      <c r="G751" s="355"/>
      <c r="H751" s="374" t="s">
        <v>389</v>
      </c>
      <c r="I751" s="357"/>
      <c r="J751" s="357">
        <v>655.38</v>
      </c>
    </row>
    <row r="752" spans="1:10" ht="55.5" customHeight="1" x14ac:dyDescent="0.15">
      <c r="A752" s="354"/>
      <c r="B752" s="356"/>
      <c r="C752" s="354"/>
      <c r="D752" s="354"/>
      <c r="E752" s="354"/>
      <c r="F752" s="354"/>
      <c r="G752" s="355"/>
      <c r="H752" s="374"/>
      <c r="I752" s="357"/>
      <c r="J752" s="357"/>
    </row>
    <row r="753" spans="1:10" ht="55.5" customHeight="1" x14ac:dyDescent="0.15">
      <c r="A753" s="354"/>
      <c r="B753" s="356" t="s">
        <v>364</v>
      </c>
      <c r="C753" s="354" t="s">
        <v>365</v>
      </c>
      <c r="D753" s="354" t="s">
        <v>366</v>
      </c>
      <c r="E753" s="354" t="s">
        <v>367</v>
      </c>
      <c r="F753" s="354"/>
      <c r="G753" s="355" t="s">
        <v>368</v>
      </c>
      <c r="H753" s="374" t="s">
        <v>369</v>
      </c>
      <c r="I753" s="357" t="s">
        <v>370</v>
      </c>
      <c r="J753" s="357" t="s">
        <v>371</v>
      </c>
    </row>
    <row r="754" spans="1:10" ht="55.5" customHeight="1" x14ac:dyDescent="0.15">
      <c r="A754" s="354" t="s">
        <v>372</v>
      </c>
      <c r="B754" s="356" t="s">
        <v>837</v>
      </c>
      <c r="C754" s="354" t="s">
        <v>283</v>
      </c>
      <c r="D754" s="354" t="s">
        <v>838</v>
      </c>
      <c r="E754" s="354" t="s">
        <v>392</v>
      </c>
      <c r="F754" s="354"/>
      <c r="G754" s="355" t="s">
        <v>348</v>
      </c>
      <c r="H754" s="374">
        <v>1</v>
      </c>
      <c r="I754" s="357">
        <v>325.54000000000002</v>
      </c>
      <c r="J754" s="357">
        <v>325.54000000000002</v>
      </c>
    </row>
    <row r="755" spans="1:10" ht="55.5" customHeight="1" x14ac:dyDescent="0.15">
      <c r="A755" s="354" t="s">
        <v>376</v>
      </c>
      <c r="B755" s="356" t="s">
        <v>443</v>
      </c>
      <c r="C755" s="354" t="s">
        <v>283</v>
      </c>
      <c r="D755" s="354" t="s">
        <v>378</v>
      </c>
      <c r="E755" s="354" t="s">
        <v>392</v>
      </c>
      <c r="F755" s="354"/>
      <c r="G755" s="355" t="s">
        <v>319</v>
      </c>
      <c r="H755" s="374">
        <v>8</v>
      </c>
      <c r="I755" s="357">
        <v>14.81</v>
      </c>
      <c r="J755" s="357">
        <v>118.48</v>
      </c>
    </row>
    <row r="756" spans="1:10" ht="55.5" customHeight="1" x14ac:dyDescent="0.15">
      <c r="A756" s="354" t="s">
        <v>393</v>
      </c>
      <c r="B756" s="356" t="s">
        <v>611</v>
      </c>
      <c r="C756" s="354" t="s">
        <v>283</v>
      </c>
      <c r="D756" s="354" t="s">
        <v>285</v>
      </c>
      <c r="E756" s="354" t="s">
        <v>395</v>
      </c>
      <c r="F756" s="354"/>
      <c r="G756" s="355" t="s">
        <v>348</v>
      </c>
      <c r="H756" s="374">
        <v>1.1000000000000001</v>
      </c>
      <c r="I756" s="357">
        <v>48.79</v>
      </c>
      <c r="J756" s="357">
        <v>53.66</v>
      </c>
    </row>
    <row r="757" spans="1:10" ht="55.5" customHeight="1" x14ac:dyDescent="0.15">
      <c r="A757" s="354" t="s">
        <v>393</v>
      </c>
      <c r="B757" s="356" t="s">
        <v>612</v>
      </c>
      <c r="C757" s="354" t="s">
        <v>283</v>
      </c>
      <c r="D757" s="354" t="s">
        <v>286</v>
      </c>
      <c r="E757" s="354" t="s">
        <v>395</v>
      </c>
      <c r="F757" s="354"/>
      <c r="G757" s="355" t="s">
        <v>613</v>
      </c>
      <c r="H757" s="374">
        <v>4.5999999999999996</v>
      </c>
      <c r="I757" s="357">
        <v>31.83</v>
      </c>
      <c r="J757" s="357">
        <v>146.41</v>
      </c>
    </row>
    <row r="758" spans="1:10" ht="55.5" customHeight="1" x14ac:dyDescent="0.15">
      <c r="A758" s="354" t="s">
        <v>393</v>
      </c>
      <c r="B758" s="356" t="s">
        <v>843</v>
      </c>
      <c r="C758" s="354" t="s">
        <v>283</v>
      </c>
      <c r="D758" s="354" t="s">
        <v>844</v>
      </c>
      <c r="E758" s="354" t="s">
        <v>395</v>
      </c>
      <c r="F758" s="354"/>
      <c r="G758" s="355" t="s">
        <v>845</v>
      </c>
      <c r="H758" s="374">
        <v>0.92</v>
      </c>
      <c r="I758" s="357">
        <v>7.6</v>
      </c>
      <c r="J758" s="357">
        <v>6.99</v>
      </c>
    </row>
    <row r="759" spans="1:10" ht="55.5" customHeight="1" x14ac:dyDescent="0.15">
      <c r="A759" s="354"/>
      <c r="B759" s="356"/>
      <c r="C759" s="354"/>
      <c r="D759" s="354"/>
      <c r="E759" s="354" t="s">
        <v>385</v>
      </c>
      <c r="F759" s="354">
        <v>85.52</v>
      </c>
      <c r="G759" s="355" t="s">
        <v>386</v>
      </c>
      <c r="H759" s="374">
        <v>0</v>
      </c>
      <c r="I759" s="357" t="s">
        <v>387</v>
      </c>
      <c r="J759" s="357">
        <v>85.52</v>
      </c>
    </row>
    <row r="760" spans="1:10" ht="55.5" customHeight="1" x14ac:dyDescent="0.15">
      <c r="A760" s="354"/>
      <c r="B760" s="356"/>
      <c r="C760" s="354"/>
      <c r="D760" s="354"/>
      <c r="E760" s="354" t="s">
        <v>388</v>
      </c>
      <c r="F760" s="354">
        <v>97.66</v>
      </c>
      <c r="G760" s="355"/>
      <c r="H760" s="374" t="s">
        <v>389</v>
      </c>
      <c r="I760" s="357"/>
      <c r="J760" s="357">
        <v>423.2</v>
      </c>
    </row>
    <row r="761" spans="1:10" ht="55.5" customHeight="1" x14ac:dyDescent="0.15">
      <c r="A761" s="354"/>
      <c r="B761" s="356"/>
      <c r="C761" s="354"/>
      <c r="D761" s="354"/>
      <c r="E761" s="354"/>
      <c r="F761" s="354"/>
      <c r="G761" s="355"/>
      <c r="H761" s="374"/>
      <c r="I761" s="357"/>
      <c r="J761" s="357"/>
    </row>
    <row r="762" spans="1:10" ht="55.5" customHeight="1" x14ac:dyDescent="0.15">
      <c r="A762" s="354"/>
      <c r="B762" s="356" t="s">
        <v>364</v>
      </c>
      <c r="C762" s="354" t="s">
        <v>365</v>
      </c>
      <c r="D762" s="354" t="s">
        <v>366</v>
      </c>
      <c r="E762" s="354" t="s">
        <v>367</v>
      </c>
      <c r="F762" s="354"/>
      <c r="G762" s="355" t="s">
        <v>368</v>
      </c>
      <c r="H762" s="374" t="s">
        <v>369</v>
      </c>
      <c r="I762" s="357" t="s">
        <v>370</v>
      </c>
      <c r="J762" s="357" t="s">
        <v>371</v>
      </c>
    </row>
    <row r="763" spans="1:10" ht="55.5" customHeight="1" x14ac:dyDescent="0.15">
      <c r="A763" s="354" t="s">
        <v>372</v>
      </c>
      <c r="B763" s="356" t="s">
        <v>846</v>
      </c>
      <c r="C763" s="354" t="s">
        <v>280</v>
      </c>
      <c r="D763" s="354" t="s">
        <v>691</v>
      </c>
      <c r="E763" s="354" t="s">
        <v>392</v>
      </c>
      <c r="F763" s="354"/>
      <c r="G763" s="355" t="s">
        <v>278</v>
      </c>
      <c r="H763" s="374">
        <v>1</v>
      </c>
      <c r="I763" s="357">
        <v>9.6199999999999992</v>
      </c>
      <c r="J763" s="357">
        <v>9.6199999999999992</v>
      </c>
    </row>
    <row r="764" spans="1:10" ht="55.5" customHeight="1" x14ac:dyDescent="0.15">
      <c r="A764" s="354" t="s">
        <v>677</v>
      </c>
      <c r="B764" s="356" t="s">
        <v>364</v>
      </c>
      <c r="C764" s="354" t="s">
        <v>365</v>
      </c>
      <c r="D764" s="354" t="s">
        <v>568</v>
      </c>
      <c r="E764" s="354" t="s">
        <v>664</v>
      </c>
      <c r="F764" s="354" t="s">
        <v>678</v>
      </c>
      <c r="G764" s="355"/>
      <c r="H764" s="374"/>
      <c r="I764" s="357"/>
      <c r="J764" s="357" t="s">
        <v>667</v>
      </c>
    </row>
    <row r="765" spans="1:10" ht="55.5" customHeight="1" x14ac:dyDescent="0.15">
      <c r="A765" s="354" t="s">
        <v>393</v>
      </c>
      <c r="B765" s="356" t="s">
        <v>847</v>
      </c>
      <c r="C765" s="354" t="s">
        <v>280</v>
      </c>
      <c r="D765" s="354" t="s">
        <v>298</v>
      </c>
      <c r="E765" s="354">
        <v>0.09</v>
      </c>
      <c r="F765" s="354"/>
      <c r="G765" s="355"/>
      <c r="H765" s="374"/>
      <c r="I765" s="357">
        <v>17.7377</v>
      </c>
      <c r="J765" s="357">
        <v>1.5964</v>
      </c>
    </row>
    <row r="766" spans="1:10" ht="55.5" customHeight="1" x14ac:dyDescent="0.15">
      <c r="A766" s="354" t="s">
        <v>393</v>
      </c>
      <c r="B766" s="356" t="s">
        <v>848</v>
      </c>
      <c r="C766" s="354" t="s">
        <v>280</v>
      </c>
      <c r="D766" s="354" t="s">
        <v>177</v>
      </c>
      <c r="E766" s="354">
        <v>0.09</v>
      </c>
      <c r="F766" s="354"/>
      <c r="G766" s="355"/>
      <c r="H766" s="374"/>
      <c r="I766" s="357">
        <v>22.456099999999999</v>
      </c>
      <c r="J766" s="357">
        <v>2.0209999999999999</v>
      </c>
    </row>
    <row r="767" spans="1:10" ht="55.5" customHeight="1" x14ac:dyDescent="0.15">
      <c r="A767" s="354"/>
      <c r="B767" s="356"/>
      <c r="C767" s="354"/>
      <c r="D767" s="354"/>
      <c r="E767" s="354"/>
      <c r="F767" s="354"/>
      <c r="G767" s="355" t="s">
        <v>679</v>
      </c>
      <c r="H767" s="374"/>
      <c r="I767" s="357"/>
      <c r="J767" s="357">
        <v>3.6173999999999999</v>
      </c>
    </row>
    <row r="768" spans="1:10" ht="55.5" customHeight="1" x14ac:dyDescent="0.15">
      <c r="A768" s="354"/>
      <c r="B768" s="356"/>
      <c r="C768" s="354"/>
      <c r="D768" s="354"/>
      <c r="E768" s="354"/>
      <c r="F768" s="354"/>
      <c r="G768" s="355" t="s">
        <v>680</v>
      </c>
      <c r="H768" s="374"/>
      <c r="I768" s="357"/>
      <c r="J768" s="357">
        <v>0</v>
      </c>
    </row>
    <row r="769" spans="1:10" ht="55.5" customHeight="1" x14ac:dyDescent="0.15">
      <c r="A769" s="354"/>
      <c r="B769" s="356"/>
      <c r="C769" s="354"/>
      <c r="D769" s="354"/>
      <c r="E769" s="354"/>
      <c r="F769" s="354"/>
      <c r="G769" s="355" t="s">
        <v>681</v>
      </c>
      <c r="H769" s="374"/>
      <c r="I769" s="357"/>
      <c r="J769" s="357">
        <v>3.6173999999999999</v>
      </c>
    </row>
    <row r="770" spans="1:10" ht="55.5" customHeight="1" x14ac:dyDescent="0.15">
      <c r="A770" s="354"/>
      <c r="B770" s="356"/>
      <c r="C770" s="354"/>
      <c r="D770" s="354"/>
      <c r="E770" s="354"/>
      <c r="F770" s="354"/>
      <c r="G770" s="355" t="s">
        <v>682</v>
      </c>
      <c r="H770" s="374"/>
      <c r="I770" s="357"/>
      <c r="J770" s="357">
        <v>0</v>
      </c>
    </row>
    <row r="771" spans="1:10" ht="55.5" customHeight="1" x14ac:dyDescent="0.15">
      <c r="A771" s="354"/>
      <c r="B771" s="356"/>
      <c r="C771" s="354"/>
      <c r="D771" s="354"/>
      <c r="E771" s="354"/>
      <c r="F771" s="354"/>
      <c r="G771" s="355" t="s">
        <v>683</v>
      </c>
      <c r="H771" s="374"/>
      <c r="I771" s="357"/>
      <c r="J771" s="357">
        <v>0</v>
      </c>
    </row>
    <row r="772" spans="1:10" ht="55.5" customHeight="1" x14ac:dyDescent="0.15">
      <c r="A772" s="354"/>
      <c r="B772" s="356"/>
      <c r="C772" s="354"/>
      <c r="D772" s="354"/>
      <c r="E772" s="354"/>
      <c r="F772" s="354"/>
      <c r="G772" s="355" t="s">
        <v>684</v>
      </c>
      <c r="H772" s="374"/>
      <c r="I772" s="357"/>
      <c r="J772" s="357">
        <v>1</v>
      </c>
    </row>
    <row r="773" spans="1:10" ht="55.5" customHeight="1" x14ac:dyDescent="0.15">
      <c r="A773" s="354"/>
      <c r="B773" s="356"/>
      <c r="C773" s="354"/>
      <c r="D773" s="354"/>
      <c r="E773" s="354"/>
      <c r="F773" s="354"/>
      <c r="G773" s="355" t="s">
        <v>685</v>
      </c>
      <c r="H773" s="374"/>
      <c r="I773" s="357"/>
      <c r="J773" s="357">
        <v>3.6173999999999999</v>
      </c>
    </row>
    <row r="774" spans="1:10" ht="55.5" customHeight="1" x14ac:dyDescent="0.15">
      <c r="A774" s="354" t="s">
        <v>697</v>
      </c>
      <c r="B774" s="356" t="s">
        <v>365</v>
      </c>
      <c r="C774" s="354" t="s">
        <v>364</v>
      </c>
      <c r="D774" s="354" t="s">
        <v>395</v>
      </c>
      <c r="E774" s="354" t="s">
        <v>664</v>
      </c>
      <c r="F774" s="354" t="s">
        <v>688</v>
      </c>
      <c r="G774" s="355" t="s">
        <v>689</v>
      </c>
      <c r="H774" s="374"/>
      <c r="I774" s="357"/>
      <c r="J774" s="357" t="s">
        <v>667</v>
      </c>
    </row>
    <row r="775" spans="1:10" ht="55.5" customHeight="1" x14ac:dyDescent="0.15">
      <c r="A775" s="354" t="s">
        <v>393</v>
      </c>
      <c r="B775" s="356" t="s">
        <v>280</v>
      </c>
      <c r="C775" s="354" t="s">
        <v>849</v>
      </c>
      <c r="D775" s="354" t="s">
        <v>850</v>
      </c>
      <c r="E775" s="354">
        <v>1.1000000000000001</v>
      </c>
      <c r="F775" s="354" t="s">
        <v>278</v>
      </c>
      <c r="G775" s="355">
        <v>5.3689</v>
      </c>
      <c r="H775" s="374"/>
      <c r="I775" s="357"/>
      <c r="J775" s="357">
        <v>5.9058000000000002</v>
      </c>
    </row>
    <row r="776" spans="1:10" ht="55.5" customHeight="1" x14ac:dyDescent="0.15">
      <c r="A776" s="354" t="s">
        <v>393</v>
      </c>
      <c r="B776" s="356" t="s">
        <v>280</v>
      </c>
      <c r="C776" s="354" t="s">
        <v>851</v>
      </c>
      <c r="D776" s="354" t="s">
        <v>852</v>
      </c>
      <c r="E776" s="354">
        <v>1.4999999999999999E-2</v>
      </c>
      <c r="F776" s="354" t="s">
        <v>278</v>
      </c>
      <c r="G776" s="355">
        <v>4.7853000000000003</v>
      </c>
      <c r="H776" s="374"/>
      <c r="I776" s="357"/>
      <c r="J776" s="357">
        <v>7.1800000000000003E-2</v>
      </c>
    </row>
    <row r="777" spans="1:10" ht="55.5" customHeight="1" x14ac:dyDescent="0.15">
      <c r="A777" s="354"/>
      <c r="B777" s="356"/>
      <c r="C777" s="354"/>
      <c r="D777" s="354"/>
      <c r="E777" s="354"/>
      <c r="F777" s="354"/>
      <c r="G777" s="355" t="s">
        <v>700</v>
      </c>
      <c r="H777" s="374"/>
      <c r="I777" s="357"/>
      <c r="J777" s="357">
        <v>5.9775999999999998</v>
      </c>
    </row>
    <row r="778" spans="1:10" ht="55.5" customHeight="1" x14ac:dyDescent="0.15">
      <c r="A778" s="354" t="s">
        <v>701</v>
      </c>
      <c r="B778" s="356" t="s">
        <v>365</v>
      </c>
      <c r="C778" s="354" t="s">
        <v>393</v>
      </c>
      <c r="D778" s="354" t="s">
        <v>702</v>
      </c>
      <c r="E778" s="354" t="s">
        <v>364</v>
      </c>
      <c r="F778" s="354" t="s">
        <v>664</v>
      </c>
      <c r="G778" s="355" t="s">
        <v>688</v>
      </c>
      <c r="H778" s="374" t="s">
        <v>689</v>
      </c>
      <c r="I778" s="357"/>
      <c r="J778" s="357" t="s">
        <v>667</v>
      </c>
    </row>
    <row r="779" spans="1:10" ht="55.5" customHeight="1" x14ac:dyDescent="0.15">
      <c r="A779" s="354" t="s">
        <v>703</v>
      </c>
      <c r="B779" s="356" t="s">
        <v>280</v>
      </c>
      <c r="C779" s="354" t="s">
        <v>849</v>
      </c>
      <c r="D779" s="354" t="s">
        <v>704</v>
      </c>
      <c r="E779" s="354">
        <v>5914655</v>
      </c>
      <c r="F779" s="354">
        <v>1.1000000000000001E-3</v>
      </c>
      <c r="G779" s="355" t="s">
        <v>294</v>
      </c>
      <c r="H779" s="374">
        <v>21.69</v>
      </c>
      <c r="I779" s="357"/>
      <c r="J779" s="357">
        <v>2.3900000000000001E-2</v>
      </c>
    </row>
    <row r="780" spans="1:10" ht="55.5" customHeight="1" x14ac:dyDescent="0.15">
      <c r="A780" s="354" t="s">
        <v>703</v>
      </c>
      <c r="B780" s="356" t="s">
        <v>280</v>
      </c>
      <c r="C780" s="354" t="s">
        <v>851</v>
      </c>
      <c r="D780" s="354" t="s">
        <v>704</v>
      </c>
      <c r="E780" s="354">
        <v>5914655</v>
      </c>
      <c r="F780" s="354">
        <v>2.0000000000000002E-5</v>
      </c>
      <c r="G780" s="355" t="s">
        <v>294</v>
      </c>
      <c r="H780" s="374">
        <v>21.69</v>
      </c>
      <c r="I780" s="357"/>
      <c r="J780" s="357">
        <v>4.0000000000000002E-4</v>
      </c>
    </row>
    <row r="781" spans="1:10" ht="55.5" customHeight="1" x14ac:dyDescent="0.15">
      <c r="A781" s="354"/>
      <c r="B781" s="356"/>
      <c r="C781" s="354"/>
      <c r="D781" s="354"/>
      <c r="E781" s="354"/>
      <c r="F781" s="354"/>
      <c r="G781" s="355" t="s">
        <v>705</v>
      </c>
      <c r="H781" s="374"/>
      <c r="I781" s="357"/>
      <c r="J781" s="357">
        <v>2.4299999999999999E-2</v>
      </c>
    </row>
    <row r="782" spans="1:10" ht="55.5" customHeight="1" x14ac:dyDescent="0.15">
      <c r="A782" s="354" t="s">
        <v>706</v>
      </c>
      <c r="B782" s="356" t="s">
        <v>365</v>
      </c>
      <c r="C782" s="354" t="s">
        <v>393</v>
      </c>
      <c r="D782" s="354" t="s">
        <v>707</v>
      </c>
      <c r="E782" s="354" t="s">
        <v>664</v>
      </c>
      <c r="F782" s="354" t="s">
        <v>688</v>
      </c>
      <c r="G782" s="355" t="s">
        <v>708</v>
      </c>
      <c r="H782" s="374"/>
      <c r="I782" s="357"/>
      <c r="J782" s="357" t="s">
        <v>667</v>
      </c>
    </row>
    <row r="783" spans="1:10" ht="55.5" customHeight="1" x14ac:dyDescent="0.15">
      <c r="A783" s="354"/>
      <c r="B783" s="356"/>
      <c r="C783" s="354"/>
      <c r="D783" s="354"/>
      <c r="E783" s="354"/>
      <c r="F783" s="354"/>
      <c r="G783" s="355" t="s">
        <v>709</v>
      </c>
      <c r="H783" s="374" t="s">
        <v>710</v>
      </c>
      <c r="I783" s="357" t="s">
        <v>711</v>
      </c>
      <c r="J783" s="357"/>
    </row>
    <row r="784" spans="1:10" ht="55.5" customHeight="1" x14ac:dyDescent="0.15">
      <c r="A784" s="354" t="s">
        <v>707</v>
      </c>
      <c r="B784" s="356" t="s">
        <v>280</v>
      </c>
      <c r="C784" s="354" t="s">
        <v>849</v>
      </c>
      <c r="D784" s="354" t="s">
        <v>853</v>
      </c>
      <c r="E784" s="354">
        <v>1.1000000000000001E-3</v>
      </c>
      <c r="F784" s="354" t="s">
        <v>281</v>
      </c>
      <c r="G784" s="355" t="s">
        <v>713</v>
      </c>
      <c r="H784" s="374" t="s">
        <v>714</v>
      </c>
      <c r="I784" s="357" t="s">
        <v>715</v>
      </c>
      <c r="J784" s="357">
        <v>0</v>
      </c>
    </row>
    <row r="785" spans="1:10" ht="55.5" customHeight="1" x14ac:dyDescent="0.15">
      <c r="A785" s="354" t="s">
        <v>707</v>
      </c>
      <c r="B785" s="356" t="s">
        <v>280</v>
      </c>
      <c r="C785" s="354" t="s">
        <v>851</v>
      </c>
      <c r="D785" s="354" t="s">
        <v>854</v>
      </c>
      <c r="E785" s="354">
        <v>2.0000000000000002E-5</v>
      </c>
      <c r="F785" s="354" t="s">
        <v>281</v>
      </c>
      <c r="G785" s="355" t="s">
        <v>713</v>
      </c>
      <c r="H785" s="374" t="s">
        <v>714</v>
      </c>
      <c r="I785" s="357" t="s">
        <v>715</v>
      </c>
      <c r="J785" s="357">
        <v>0</v>
      </c>
    </row>
    <row r="786" spans="1:10" ht="55.5" customHeight="1" x14ac:dyDescent="0.15">
      <c r="A786" s="354"/>
      <c r="B786" s="356"/>
      <c r="C786" s="354"/>
      <c r="D786" s="354"/>
      <c r="E786" s="354"/>
      <c r="F786" s="354"/>
      <c r="G786" s="355" t="s">
        <v>716</v>
      </c>
      <c r="H786" s="374"/>
      <c r="I786" s="357"/>
      <c r="J786" s="357">
        <v>0</v>
      </c>
    </row>
    <row r="787" spans="1:10" ht="55.5" customHeight="1" x14ac:dyDescent="0.15">
      <c r="A787" s="354"/>
      <c r="B787" s="356"/>
      <c r="C787" s="354"/>
      <c r="D787" s="354"/>
      <c r="E787" s="354" t="s">
        <v>385</v>
      </c>
      <c r="F787" s="354">
        <v>3.6272717999999999</v>
      </c>
      <c r="G787" s="355" t="s">
        <v>386</v>
      </c>
      <c r="H787" s="374">
        <v>0</v>
      </c>
      <c r="I787" s="357" t="s">
        <v>387</v>
      </c>
      <c r="J787" s="357">
        <v>3.6272718162162163</v>
      </c>
    </row>
    <row r="788" spans="1:10" ht="55.5" customHeight="1" x14ac:dyDescent="0.15">
      <c r="A788" s="354"/>
      <c r="B788" s="356"/>
      <c r="C788" s="354"/>
      <c r="D788" s="354"/>
      <c r="E788" s="354" t="s">
        <v>388</v>
      </c>
      <c r="F788" s="354">
        <v>2.88</v>
      </c>
      <c r="G788" s="355"/>
      <c r="H788" s="374" t="s">
        <v>389</v>
      </c>
      <c r="I788" s="357"/>
      <c r="J788" s="357">
        <v>12.5</v>
      </c>
    </row>
    <row r="789" spans="1:10" ht="55.5" customHeight="1" x14ac:dyDescent="0.15">
      <c r="A789" s="354"/>
      <c r="B789" s="356"/>
      <c r="C789" s="354"/>
      <c r="D789" s="354"/>
      <c r="E789" s="354"/>
      <c r="F789" s="354"/>
      <c r="G789" s="355"/>
      <c r="H789" s="374"/>
      <c r="I789" s="357"/>
      <c r="J789" s="357"/>
    </row>
    <row r="790" spans="1:10" ht="55.5" customHeight="1" x14ac:dyDescent="0.15">
      <c r="A790" s="354"/>
      <c r="B790" s="356" t="s">
        <v>364</v>
      </c>
      <c r="C790" s="354" t="s">
        <v>365</v>
      </c>
      <c r="D790" s="354" t="s">
        <v>366</v>
      </c>
      <c r="E790" s="354" t="s">
        <v>367</v>
      </c>
      <c r="F790" s="354"/>
      <c r="G790" s="355" t="s">
        <v>368</v>
      </c>
      <c r="H790" s="374" t="s">
        <v>369</v>
      </c>
      <c r="I790" s="357" t="s">
        <v>370</v>
      </c>
      <c r="J790" s="357" t="s">
        <v>371</v>
      </c>
    </row>
    <row r="791" spans="1:10" ht="55.5" customHeight="1" x14ac:dyDescent="0.15">
      <c r="A791" s="354" t="s">
        <v>372</v>
      </c>
      <c r="B791" s="356" t="s">
        <v>855</v>
      </c>
      <c r="C791" s="354" t="s">
        <v>277</v>
      </c>
      <c r="D791" s="354" t="s">
        <v>856</v>
      </c>
      <c r="E791" s="354" t="s">
        <v>381</v>
      </c>
      <c r="F791" s="354"/>
      <c r="G791" s="355" t="s">
        <v>384</v>
      </c>
      <c r="H791" s="374">
        <v>1</v>
      </c>
      <c r="I791" s="357">
        <v>0.26</v>
      </c>
      <c r="J791" s="357">
        <v>0.26</v>
      </c>
    </row>
    <row r="792" spans="1:10" ht="55.5" customHeight="1" x14ac:dyDescent="0.15">
      <c r="A792" s="354" t="s">
        <v>376</v>
      </c>
      <c r="B792" s="356" t="s">
        <v>857</v>
      </c>
      <c r="C792" s="354" t="s">
        <v>277</v>
      </c>
      <c r="D792" s="354" t="s">
        <v>858</v>
      </c>
      <c r="E792" s="354" t="s">
        <v>381</v>
      </c>
      <c r="F792" s="354"/>
      <c r="G792" s="355" t="s">
        <v>319</v>
      </c>
      <c r="H792" s="374">
        <v>1</v>
      </c>
      <c r="I792" s="357">
        <v>0.24</v>
      </c>
      <c r="J792" s="357">
        <v>0.24</v>
      </c>
    </row>
    <row r="793" spans="1:10" ht="55.5" customHeight="1" x14ac:dyDescent="0.15">
      <c r="A793" s="354" t="s">
        <v>376</v>
      </c>
      <c r="B793" s="356" t="s">
        <v>859</v>
      </c>
      <c r="C793" s="354" t="s">
        <v>277</v>
      </c>
      <c r="D793" s="354" t="s">
        <v>860</v>
      </c>
      <c r="E793" s="354" t="s">
        <v>381</v>
      </c>
      <c r="F793" s="354"/>
      <c r="G793" s="355" t="s">
        <v>319</v>
      </c>
      <c r="H793" s="374">
        <v>1</v>
      </c>
      <c r="I793" s="357">
        <v>0.02</v>
      </c>
      <c r="J793" s="357">
        <v>0.02</v>
      </c>
    </row>
    <row r="794" spans="1:10" ht="55.5" customHeight="1" x14ac:dyDescent="0.15">
      <c r="A794" s="354"/>
      <c r="B794" s="356"/>
      <c r="C794" s="354"/>
      <c r="D794" s="354"/>
      <c r="E794" s="354" t="s">
        <v>385</v>
      </c>
      <c r="F794" s="354">
        <v>0</v>
      </c>
      <c r="G794" s="355" t="s">
        <v>386</v>
      </c>
      <c r="H794" s="374">
        <v>0</v>
      </c>
      <c r="I794" s="357" t="s">
        <v>387</v>
      </c>
      <c r="J794" s="357">
        <v>0</v>
      </c>
    </row>
    <row r="795" spans="1:10" ht="55.5" customHeight="1" x14ac:dyDescent="0.15">
      <c r="A795" s="354"/>
      <c r="B795" s="356"/>
      <c r="C795" s="354"/>
      <c r="D795" s="354"/>
      <c r="E795" s="354" t="s">
        <v>388</v>
      </c>
      <c r="F795" s="354">
        <v>7.0000000000000007E-2</v>
      </c>
      <c r="G795" s="355"/>
      <c r="H795" s="374" t="s">
        <v>389</v>
      </c>
      <c r="I795" s="357"/>
      <c r="J795" s="357">
        <v>0.33</v>
      </c>
    </row>
    <row r="796" spans="1:10" ht="55.5" customHeight="1" x14ac:dyDescent="0.15">
      <c r="A796" s="354"/>
      <c r="B796" s="356"/>
      <c r="C796" s="354"/>
      <c r="D796" s="354"/>
      <c r="E796" s="354"/>
      <c r="F796" s="354"/>
      <c r="G796" s="355"/>
      <c r="H796" s="374"/>
      <c r="I796" s="357"/>
      <c r="J796" s="357"/>
    </row>
    <row r="797" spans="1:10" ht="55.5" customHeight="1" x14ac:dyDescent="0.15">
      <c r="A797" s="354"/>
      <c r="B797" s="356" t="s">
        <v>364</v>
      </c>
      <c r="C797" s="354" t="s">
        <v>365</v>
      </c>
      <c r="D797" s="354" t="s">
        <v>366</v>
      </c>
      <c r="E797" s="354" t="s">
        <v>367</v>
      </c>
      <c r="F797" s="354"/>
      <c r="G797" s="355" t="s">
        <v>368</v>
      </c>
      <c r="H797" s="374" t="s">
        <v>369</v>
      </c>
      <c r="I797" s="357" t="s">
        <v>370</v>
      </c>
      <c r="J797" s="357" t="s">
        <v>371</v>
      </c>
    </row>
    <row r="798" spans="1:10" ht="55.5" customHeight="1" x14ac:dyDescent="0.15">
      <c r="A798" s="354" t="s">
        <v>372</v>
      </c>
      <c r="B798" s="356" t="s">
        <v>861</v>
      </c>
      <c r="C798" s="354" t="s">
        <v>277</v>
      </c>
      <c r="D798" s="354" t="s">
        <v>862</v>
      </c>
      <c r="E798" s="354" t="s">
        <v>381</v>
      </c>
      <c r="F798" s="354"/>
      <c r="G798" s="355" t="s">
        <v>345</v>
      </c>
      <c r="H798" s="374">
        <v>1</v>
      </c>
      <c r="I798" s="357">
        <v>1.54</v>
      </c>
      <c r="J798" s="357">
        <v>1.54</v>
      </c>
    </row>
    <row r="799" spans="1:10" ht="55.5" customHeight="1" x14ac:dyDescent="0.15">
      <c r="A799" s="354" t="s">
        <v>376</v>
      </c>
      <c r="B799" s="356" t="s">
        <v>857</v>
      </c>
      <c r="C799" s="354" t="s">
        <v>277</v>
      </c>
      <c r="D799" s="354" t="s">
        <v>858</v>
      </c>
      <c r="E799" s="354" t="s">
        <v>381</v>
      </c>
      <c r="F799" s="354"/>
      <c r="G799" s="355" t="s">
        <v>319</v>
      </c>
      <c r="H799" s="374">
        <v>1</v>
      </c>
      <c r="I799" s="357">
        <v>0.24</v>
      </c>
      <c r="J799" s="357">
        <v>0.24</v>
      </c>
    </row>
    <row r="800" spans="1:10" ht="55.5" customHeight="1" x14ac:dyDescent="0.15">
      <c r="A800" s="354" t="s">
        <v>376</v>
      </c>
      <c r="B800" s="356" t="s">
        <v>859</v>
      </c>
      <c r="C800" s="354" t="s">
        <v>277</v>
      </c>
      <c r="D800" s="354" t="s">
        <v>860</v>
      </c>
      <c r="E800" s="354" t="s">
        <v>381</v>
      </c>
      <c r="F800" s="354"/>
      <c r="G800" s="355" t="s">
        <v>319</v>
      </c>
      <c r="H800" s="374">
        <v>1</v>
      </c>
      <c r="I800" s="357">
        <v>0.02</v>
      </c>
      <c r="J800" s="357">
        <v>0.02</v>
      </c>
    </row>
    <row r="801" spans="1:10" ht="55.5" customHeight="1" x14ac:dyDescent="0.15">
      <c r="A801" s="354" t="s">
        <v>376</v>
      </c>
      <c r="B801" s="356" t="s">
        <v>863</v>
      </c>
      <c r="C801" s="354" t="s">
        <v>277</v>
      </c>
      <c r="D801" s="354" t="s">
        <v>864</v>
      </c>
      <c r="E801" s="354" t="s">
        <v>381</v>
      </c>
      <c r="F801" s="354"/>
      <c r="G801" s="355" t="s">
        <v>319</v>
      </c>
      <c r="H801" s="374">
        <v>1</v>
      </c>
      <c r="I801" s="357">
        <v>0.22</v>
      </c>
      <c r="J801" s="357">
        <v>0.22</v>
      </c>
    </row>
    <row r="802" spans="1:10" ht="55.5" customHeight="1" x14ac:dyDescent="0.15">
      <c r="A802" s="354" t="s">
        <v>376</v>
      </c>
      <c r="B802" s="356" t="s">
        <v>865</v>
      </c>
      <c r="C802" s="354" t="s">
        <v>277</v>
      </c>
      <c r="D802" s="354" t="s">
        <v>866</v>
      </c>
      <c r="E802" s="354" t="s">
        <v>381</v>
      </c>
      <c r="F802" s="354"/>
      <c r="G802" s="355" t="s">
        <v>319</v>
      </c>
      <c r="H802" s="374">
        <v>1</v>
      </c>
      <c r="I802" s="357">
        <v>1.06</v>
      </c>
      <c r="J802" s="357">
        <v>1.06</v>
      </c>
    </row>
    <row r="803" spans="1:10" ht="55.5" customHeight="1" x14ac:dyDescent="0.15">
      <c r="A803" s="354"/>
      <c r="B803" s="356"/>
      <c r="C803" s="354"/>
      <c r="D803" s="354"/>
      <c r="E803" s="354" t="s">
        <v>385</v>
      </c>
      <c r="F803" s="354">
        <v>0</v>
      </c>
      <c r="G803" s="355" t="s">
        <v>386</v>
      </c>
      <c r="H803" s="374">
        <v>0</v>
      </c>
      <c r="I803" s="357" t="s">
        <v>387</v>
      </c>
      <c r="J803" s="357">
        <v>0</v>
      </c>
    </row>
    <row r="804" spans="1:10" ht="55.5" customHeight="1" x14ac:dyDescent="0.15">
      <c r="A804" s="354"/>
      <c r="B804" s="356"/>
      <c r="C804" s="354"/>
      <c r="D804" s="354"/>
      <c r="E804" s="354" t="s">
        <v>388</v>
      </c>
      <c r="F804" s="354">
        <v>0.46</v>
      </c>
      <c r="G804" s="355"/>
      <c r="H804" s="374" t="s">
        <v>389</v>
      </c>
      <c r="I804" s="357"/>
      <c r="J804" s="357">
        <v>2</v>
      </c>
    </row>
    <row r="805" spans="1:10" ht="55.5" customHeight="1" x14ac:dyDescent="0.15">
      <c r="A805" s="354"/>
      <c r="B805" s="356"/>
      <c r="C805" s="354"/>
      <c r="D805" s="354"/>
      <c r="E805" s="354"/>
      <c r="F805" s="354"/>
      <c r="G805" s="355"/>
      <c r="H805" s="374"/>
      <c r="I805" s="357"/>
      <c r="J805" s="357"/>
    </row>
    <row r="806" spans="1:10" ht="55.5" customHeight="1" x14ac:dyDescent="0.15">
      <c r="A806" s="354"/>
      <c r="B806" s="356" t="s">
        <v>364</v>
      </c>
      <c r="C806" s="354" t="s">
        <v>365</v>
      </c>
      <c r="D806" s="354" t="s">
        <v>366</v>
      </c>
      <c r="E806" s="354" t="s">
        <v>367</v>
      </c>
      <c r="F806" s="354"/>
      <c r="G806" s="355" t="s">
        <v>368</v>
      </c>
      <c r="H806" s="374" t="s">
        <v>369</v>
      </c>
      <c r="I806" s="357" t="s">
        <v>370</v>
      </c>
      <c r="J806" s="357" t="s">
        <v>371</v>
      </c>
    </row>
    <row r="807" spans="1:10" ht="55.5" customHeight="1" x14ac:dyDescent="0.15">
      <c r="A807" s="354" t="s">
        <v>372</v>
      </c>
      <c r="B807" s="356" t="s">
        <v>857</v>
      </c>
      <c r="C807" s="354" t="s">
        <v>277</v>
      </c>
      <c r="D807" s="354" t="s">
        <v>858</v>
      </c>
      <c r="E807" s="354" t="s">
        <v>381</v>
      </c>
      <c r="F807" s="354"/>
      <c r="G807" s="355" t="s">
        <v>319</v>
      </c>
      <c r="H807" s="374">
        <v>1</v>
      </c>
      <c r="I807" s="357">
        <v>0.24</v>
      </c>
      <c r="J807" s="357">
        <v>0.24</v>
      </c>
    </row>
    <row r="808" spans="1:10" ht="55.5" customHeight="1" x14ac:dyDescent="0.15">
      <c r="A808" s="354" t="s">
        <v>393</v>
      </c>
      <c r="B808" s="356" t="s">
        <v>867</v>
      </c>
      <c r="C808" s="354" t="s">
        <v>277</v>
      </c>
      <c r="D808" s="354" t="s">
        <v>868</v>
      </c>
      <c r="E808" s="354" t="s">
        <v>542</v>
      </c>
      <c r="F808" s="354"/>
      <c r="G808" s="355" t="s">
        <v>42</v>
      </c>
      <c r="H808" s="374">
        <v>6.3999999999999997E-5</v>
      </c>
      <c r="I808" s="357">
        <v>3831.08</v>
      </c>
      <c r="J808" s="357">
        <v>0.24</v>
      </c>
    </row>
    <row r="809" spans="1:10" ht="55.5" customHeight="1" x14ac:dyDescent="0.15">
      <c r="A809" s="354"/>
      <c r="B809" s="356"/>
      <c r="C809" s="354"/>
      <c r="D809" s="354"/>
      <c r="E809" s="354" t="s">
        <v>385</v>
      </c>
      <c r="F809" s="354">
        <v>0</v>
      </c>
      <c r="G809" s="355" t="s">
        <v>386</v>
      </c>
      <c r="H809" s="374">
        <v>0</v>
      </c>
      <c r="I809" s="357" t="s">
        <v>387</v>
      </c>
      <c r="J809" s="357">
        <v>0</v>
      </c>
    </row>
    <row r="810" spans="1:10" ht="55.5" customHeight="1" x14ac:dyDescent="0.15">
      <c r="A810" s="354"/>
      <c r="B810" s="356"/>
      <c r="C810" s="354"/>
      <c r="D810" s="354"/>
      <c r="E810" s="354" t="s">
        <v>388</v>
      </c>
      <c r="F810" s="354">
        <v>7.0000000000000007E-2</v>
      </c>
      <c r="G810" s="355"/>
      <c r="H810" s="374" t="s">
        <v>389</v>
      </c>
      <c r="I810" s="357"/>
      <c r="J810" s="357">
        <v>0.31</v>
      </c>
    </row>
    <row r="811" spans="1:10" ht="55.5" customHeight="1" x14ac:dyDescent="0.15">
      <c r="A811" s="354"/>
      <c r="B811" s="356"/>
      <c r="C811" s="354"/>
      <c r="D811" s="354"/>
      <c r="E811" s="354"/>
      <c r="F811" s="354"/>
      <c r="G811" s="355"/>
      <c r="H811" s="374"/>
      <c r="I811" s="357"/>
      <c r="J811" s="357"/>
    </row>
    <row r="812" spans="1:10" ht="55.5" customHeight="1" x14ac:dyDescent="0.15">
      <c r="A812" s="354"/>
      <c r="B812" s="356" t="s">
        <v>364</v>
      </c>
      <c r="C812" s="354" t="s">
        <v>365</v>
      </c>
      <c r="D812" s="354" t="s">
        <v>366</v>
      </c>
      <c r="E812" s="354" t="s">
        <v>367</v>
      </c>
      <c r="F812" s="354"/>
      <c r="G812" s="355" t="s">
        <v>368</v>
      </c>
      <c r="H812" s="374" t="s">
        <v>369</v>
      </c>
      <c r="I812" s="357" t="s">
        <v>370</v>
      </c>
      <c r="J812" s="357" t="s">
        <v>371</v>
      </c>
    </row>
    <row r="813" spans="1:10" ht="55.5" customHeight="1" x14ac:dyDescent="0.15">
      <c r="A813" s="354" t="s">
        <v>372</v>
      </c>
      <c r="B813" s="356" t="s">
        <v>859</v>
      </c>
      <c r="C813" s="354" t="s">
        <v>277</v>
      </c>
      <c r="D813" s="354" t="s">
        <v>860</v>
      </c>
      <c r="E813" s="354" t="s">
        <v>381</v>
      </c>
      <c r="F813" s="354"/>
      <c r="G813" s="355" t="s">
        <v>319</v>
      </c>
      <c r="H813" s="374">
        <v>1</v>
      </c>
      <c r="I813" s="357">
        <v>0.02</v>
      </c>
      <c r="J813" s="357">
        <v>0.02</v>
      </c>
    </row>
    <row r="814" spans="1:10" ht="55.5" customHeight="1" x14ac:dyDescent="0.15">
      <c r="A814" s="354" t="s">
        <v>393</v>
      </c>
      <c r="B814" s="356" t="s">
        <v>867</v>
      </c>
      <c r="C814" s="354" t="s">
        <v>277</v>
      </c>
      <c r="D814" s="354" t="s">
        <v>868</v>
      </c>
      <c r="E814" s="354" t="s">
        <v>542</v>
      </c>
      <c r="F814" s="354"/>
      <c r="G814" s="355" t="s">
        <v>42</v>
      </c>
      <c r="H814" s="374">
        <v>7.6000000000000001E-6</v>
      </c>
      <c r="I814" s="357">
        <v>3831.08</v>
      </c>
      <c r="J814" s="357">
        <v>0.02</v>
      </c>
    </row>
    <row r="815" spans="1:10" ht="55.5" customHeight="1" x14ac:dyDescent="0.15">
      <c r="A815" s="354"/>
      <c r="B815" s="356"/>
      <c r="C815" s="354"/>
      <c r="D815" s="354"/>
      <c r="E815" s="354" t="s">
        <v>385</v>
      </c>
      <c r="F815" s="354">
        <v>0</v>
      </c>
      <c r="G815" s="355" t="s">
        <v>386</v>
      </c>
      <c r="H815" s="374">
        <v>0</v>
      </c>
      <c r="I815" s="357" t="s">
        <v>387</v>
      </c>
      <c r="J815" s="357">
        <v>0</v>
      </c>
    </row>
    <row r="816" spans="1:10" ht="55.5" customHeight="1" x14ac:dyDescent="0.15">
      <c r="A816" s="354"/>
      <c r="B816" s="356"/>
      <c r="C816" s="354"/>
      <c r="D816" s="354"/>
      <c r="E816" s="354" t="s">
        <v>388</v>
      </c>
      <c r="F816" s="354">
        <v>0</v>
      </c>
      <c r="G816" s="355"/>
      <c r="H816" s="374" t="s">
        <v>389</v>
      </c>
      <c r="I816" s="357"/>
      <c r="J816" s="357">
        <v>0.02</v>
      </c>
    </row>
    <row r="817" spans="1:10" ht="55.5" customHeight="1" x14ac:dyDescent="0.15">
      <c r="A817" s="354"/>
      <c r="B817" s="356"/>
      <c r="C817" s="354"/>
      <c r="D817" s="354"/>
      <c r="E817" s="354"/>
      <c r="F817" s="354"/>
      <c r="G817" s="355"/>
      <c r="H817" s="374"/>
      <c r="I817" s="357"/>
      <c r="J817" s="357"/>
    </row>
    <row r="818" spans="1:10" ht="55.5" customHeight="1" x14ac:dyDescent="0.15">
      <c r="A818" s="354"/>
      <c r="B818" s="356" t="s">
        <v>364</v>
      </c>
      <c r="C818" s="354" t="s">
        <v>365</v>
      </c>
      <c r="D818" s="354" t="s">
        <v>366</v>
      </c>
      <c r="E818" s="354" t="s">
        <v>367</v>
      </c>
      <c r="F818" s="354"/>
      <c r="G818" s="355" t="s">
        <v>368</v>
      </c>
      <c r="H818" s="374" t="s">
        <v>369</v>
      </c>
      <c r="I818" s="357" t="s">
        <v>370</v>
      </c>
      <c r="J818" s="357" t="s">
        <v>371</v>
      </c>
    </row>
    <row r="819" spans="1:10" ht="55.5" customHeight="1" x14ac:dyDescent="0.15">
      <c r="A819" s="354" t="s">
        <v>372</v>
      </c>
      <c r="B819" s="356" t="s">
        <v>863</v>
      </c>
      <c r="C819" s="354" t="s">
        <v>277</v>
      </c>
      <c r="D819" s="354" t="s">
        <v>864</v>
      </c>
      <c r="E819" s="354" t="s">
        <v>381</v>
      </c>
      <c r="F819" s="354"/>
      <c r="G819" s="355" t="s">
        <v>319</v>
      </c>
      <c r="H819" s="374">
        <v>1</v>
      </c>
      <c r="I819" s="357">
        <v>0.22</v>
      </c>
      <c r="J819" s="357">
        <v>0.22</v>
      </c>
    </row>
    <row r="820" spans="1:10" ht="55.5" customHeight="1" x14ac:dyDescent="0.15">
      <c r="A820" s="354" t="s">
        <v>393</v>
      </c>
      <c r="B820" s="356" t="s">
        <v>867</v>
      </c>
      <c r="C820" s="354" t="s">
        <v>277</v>
      </c>
      <c r="D820" s="354" t="s">
        <v>868</v>
      </c>
      <c r="E820" s="354" t="s">
        <v>542</v>
      </c>
      <c r="F820" s="354"/>
      <c r="G820" s="355" t="s">
        <v>42</v>
      </c>
      <c r="H820" s="374">
        <v>6.0000000000000002E-5</v>
      </c>
      <c r="I820" s="357">
        <v>3831.08</v>
      </c>
      <c r="J820" s="357">
        <v>0.22</v>
      </c>
    </row>
    <row r="821" spans="1:10" ht="55.5" customHeight="1" x14ac:dyDescent="0.15">
      <c r="A821" s="354"/>
      <c r="B821" s="356"/>
      <c r="C821" s="354"/>
      <c r="D821" s="354"/>
      <c r="E821" s="354" t="s">
        <v>385</v>
      </c>
      <c r="F821" s="354">
        <v>0</v>
      </c>
      <c r="G821" s="355" t="s">
        <v>386</v>
      </c>
      <c r="H821" s="374">
        <v>0</v>
      </c>
      <c r="I821" s="357" t="s">
        <v>387</v>
      </c>
      <c r="J821" s="357">
        <v>0</v>
      </c>
    </row>
    <row r="822" spans="1:10" ht="55.5" customHeight="1" x14ac:dyDescent="0.15">
      <c r="A822" s="354"/>
      <c r="B822" s="356"/>
      <c r="C822" s="354"/>
      <c r="D822" s="354"/>
      <c r="E822" s="354" t="s">
        <v>388</v>
      </c>
      <c r="F822" s="354">
        <v>0.06</v>
      </c>
      <c r="G822" s="355"/>
      <c r="H822" s="374" t="s">
        <v>389</v>
      </c>
      <c r="I822" s="357"/>
      <c r="J822" s="357">
        <v>0.28000000000000003</v>
      </c>
    </row>
    <row r="823" spans="1:10" ht="55.5" customHeight="1" x14ac:dyDescent="0.15">
      <c r="A823" s="354"/>
      <c r="B823" s="356"/>
      <c r="C823" s="354"/>
      <c r="D823" s="354"/>
      <c r="E823" s="354"/>
      <c r="F823" s="354"/>
      <c r="G823" s="355"/>
      <c r="H823" s="374"/>
      <c r="I823" s="357"/>
      <c r="J823" s="357"/>
    </row>
    <row r="824" spans="1:10" ht="55.5" customHeight="1" x14ac:dyDescent="0.15">
      <c r="A824" s="354"/>
      <c r="B824" s="356" t="s">
        <v>364</v>
      </c>
      <c r="C824" s="354" t="s">
        <v>365</v>
      </c>
      <c r="D824" s="354" t="s">
        <v>366</v>
      </c>
      <c r="E824" s="354" t="s">
        <v>367</v>
      </c>
      <c r="F824" s="354"/>
      <c r="G824" s="355" t="s">
        <v>368</v>
      </c>
      <c r="H824" s="374" t="s">
        <v>369</v>
      </c>
      <c r="I824" s="357" t="s">
        <v>370</v>
      </c>
      <c r="J824" s="357" t="s">
        <v>371</v>
      </c>
    </row>
    <row r="825" spans="1:10" ht="55.5" customHeight="1" x14ac:dyDescent="0.15">
      <c r="A825" s="354" t="s">
        <v>372</v>
      </c>
      <c r="B825" s="356" t="s">
        <v>865</v>
      </c>
      <c r="C825" s="354" t="s">
        <v>277</v>
      </c>
      <c r="D825" s="354" t="s">
        <v>866</v>
      </c>
      <c r="E825" s="354" t="s">
        <v>381</v>
      </c>
      <c r="F825" s="354"/>
      <c r="G825" s="355" t="s">
        <v>319</v>
      </c>
      <c r="H825" s="374">
        <v>1</v>
      </c>
      <c r="I825" s="357">
        <v>1.06</v>
      </c>
      <c r="J825" s="357">
        <v>1.06</v>
      </c>
    </row>
    <row r="826" spans="1:10" ht="55.5" customHeight="1" x14ac:dyDescent="0.15">
      <c r="A826" s="354" t="s">
        <v>393</v>
      </c>
      <c r="B826" s="356" t="s">
        <v>869</v>
      </c>
      <c r="C826" s="354" t="s">
        <v>277</v>
      </c>
      <c r="D826" s="354" t="s">
        <v>870</v>
      </c>
      <c r="E826" s="354" t="s">
        <v>395</v>
      </c>
      <c r="F826" s="354"/>
      <c r="G826" s="355" t="s">
        <v>871</v>
      </c>
      <c r="H826" s="374">
        <v>1.25</v>
      </c>
      <c r="I826" s="357">
        <v>0.85</v>
      </c>
      <c r="J826" s="357">
        <v>1.06</v>
      </c>
    </row>
    <row r="827" spans="1:10" ht="55.5" customHeight="1" x14ac:dyDescent="0.15">
      <c r="A827" s="354"/>
      <c r="B827" s="356"/>
      <c r="C827" s="354"/>
      <c r="D827" s="354"/>
      <c r="E827" s="354" t="s">
        <v>385</v>
      </c>
      <c r="F827" s="354">
        <v>0</v>
      </c>
      <c r="G827" s="355" t="s">
        <v>386</v>
      </c>
      <c r="H827" s="374">
        <v>0</v>
      </c>
      <c r="I827" s="357" t="s">
        <v>387</v>
      </c>
      <c r="J827" s="357">
        <v>0</v>
      </c>
    </row>
    <row r="828" spans="1:10" ht="55.5" customHeight="1" x14ac:dyDescent="0.15">
      <c r="A828" s="354"/>
      <c r="B828" s="356"/>
      <c r="C828" s="354"/>
      <c r="D828" s="354"/>
      <c r="E828" s="354" t="s">
        <v>388</v>
      </c>
      <c r="F828" s="354">
        <v>0.31</v>
      </c>
      <c r="G828" s="355"/>
      <c r="H828" s="374" t="s">
        <v>389</v>
      </c>
      <c r="I828" s="357"/>
      <c r="J828" s="357">
        <v>1.37</v>
      </c>
    </row>
    <row r="829" spans="1:10" ht="55.5" customHeight="1" x14ac:dyDescent="0.15">
      <c r="A829" s="354"/>
      <c r="B829" s="356"/>
      <c r="C829" s="354"/>
      <c r="D829" s="354"/>
      <c r="E829" s="354"/>
      <c r="F829" s="354"/>
      <c r="G829" s="355"/>
      <c r="H829" s="374"/>
      <c r="I829" s="357"/>
      <c r="J829" s="357"/>
    </row>
    <row r="830" spans="1:10" ht="55.5" customHeight="1" x14ac:dyDescent="0.15">
      <c r="A830" s="354"/>
      <c r="B830" s="356" t="s">
        <v>364</v>
      </c>
      <c r="C830" s="354" t="s">
        <v>365</v>
      </c>
      <c r="D830" s="354" t="s">
        <v>366</v>
      </c>
      <c r="E830" s="354" t="s">
        <v>367</v>
      </c>
      <c r="F830" s="354"/>
      <c r="G830" s="355" t="s">
        <v>368</v>
      </c>
      <c r="H830" s="374" t="s">
        <v>369</v>
      </c>
      <c r="I830" s="357" t="s">
        <v>370</v>
      </c>
      <c r="J830" s="357" t="s">
        <v>371</v>
      </c>
    </row>
    <row r="831" spans="1:10" ht="55.5" customHeight="1" x14ac:dyDescent="0.15">
      <c r="A831" s="354" t="s">
        <v>372</v>
      </c>
      <c r="B831" s="356" t="s">
        <v>872</v>
      </c>
      <c r="C831" s="354" t="s">
        <v>277</v>
      </c>
      <c r="D831" s="354" t="s">
        <v>873</v>
      </c>
      <c r="E831" s="354" t="s">
        <v>381</v>
      </c>
      <c r="F831" s="354"/>
      <c r="G831" s="355" t="s">
        <v>384</v>
      </c>
      <c r="H831" s="374">
        <v>1</v>
      </c>
      <c r="I831" s="357">
        <v>1.1000000000000001</v>
      </c>
      <c r="J831" s="357">
        <v>1.1000000000000001</v>
      </c>
    </row>
    <row r="832" spans="1:10" ht="55.5" customHeight="1" x14ac:dyDescent="0.15">
      <c r="A832" s="354" t="s">
        <v>376</v>
      </c>
      <c r="B832" s="356" t="s">
        <v>874</v>
      </c>
      <c r="C832" s="354" t="s">
        <v>277</v>
      </c>
      <c r="D832" s="354" t="s">
        <v>875</v>
      </c>
      <c r="E832" s="354" t="s">
        <v>381</v>
      </c>
      <c r="F832" s="354"/>
      <c r="G832" s="355" t="s">
        <v>319</v>
      </c>
      <c r="H832" s="374">
        <v>1</v>
      </c>
      <c r="I832" s="357">
        <v>0.99</v>
      </c>
      <c r="J832" s="357">
        <v>0.99</v>
      </c>
    </row>
    <row r="833" spans="1:10" ht="55.5" customHeight="1" x14ac:dyDescent="0.15">
      <c r="A833" s="354" t="s">
        <v>376</v>
      </c>
      <c r="B833" s="356" t="s">
        <v>876</v>
      </c>
      <c r="C833" s="354" t="s">
        <v>277</v>
      </c>
      <c r="D833" s="354" t="s">
        <v>877</v>
      </c>
      <c r="E833" s="354" t="s">
        <v>381</v>
      </c>
      <c r="F833" s="354"/>
      <c r="G833" s="355" t="s">
        <v>319</v>
      </c>
      <c r="H833" s="374">
        <v>1</v>
      </c>
      <c r="I833" s="357">
        <v>0.11</v>
      </c>
      <c r="J833" s="357">
        <v>0.11</v>
      </c>
    </row>
    <row r="834" spans="1:10" ht="55.5" customHeight="1" x14ac:dyDescent="0.15">
      <c r="A834" s="354"/>
      <c r="B834" s="356"/>
      <c r="C834" s="354"/>
      <c r="D834" s="354"/>
      <c r="E834" s="354" t="s">
        <v>385</v>
      </c>
      <c r="F834" s="354">
        <v>0</v>
      </c>
      <c r="G834" s="355" t="s">
        <v>386</v>
      </c>
      <c r="H834" s="374">
        <v>0</v>
      </c>
      <c r="I834" s="357" t="s">
        <v>387</v>
      </c>
      <c r="J834" s="357">
        <v>0</v>
      </c>
    </row>
    <row r="835" spans="1:10" ht="55.5" customHeight="1" x14ac:dyDescent="0.15">
      <c r="A835" s="354"/>
      <c r="B835" s="356"/>
      <c r="C835" s="354"/>
      <c r="D835" s="354"/>
      <c r="E835" s="354" t="s">
        <v>388</v>
      </c>
      <c r="F835" s="354">
        <v>0.33</v>
      </c>
      <c r="G835" s="355"/>
      <c r="H835" s="374" t="s">
        <v>389</v>
      </c>
      <c r="I835" s="357"/>
      <c r="J835" s="357">
        <v>1.43</v>
      </c>
    </row>
    <row r="836" spans="1:10" ht="55.5" customHeight="1" x14ac:dyDescent="0.15">
      <c r="A836" s="354"/>
      <c r="B836" s="356"/>
      <c r="C836" s="354"/>
      <c r="D836" s="354"/>
      <c r="E836" s="354"/>
      <c r="F836" s="354"/>
      <c r="G836" s="355"/>
      <c r="H836" s="374"/>
      <c r="I836" s="357"/>
      <c r="J836" s="357"/>
    </row>
    <row r="837" spans="1:10" ht="55.5" customHeight="1" x14ac:dyDescent="0.15">
      <c r="A837" s="354"/>
      <c r="B837" s="356" t="s">
        <v>364</v>
      </c>
      <c r="C837" s="354" t="s">
        <v>365</v>
      </c>
      <c r="D837" s="354" t="s">
        <v>366</v>
      </c>
      <c r="E837" s="354" t="s">
        <v>367</v>
      </c>
      <c r="F837" s="354"/>
      <c r="G837" s="355" t="s">
        <v>368</v>
      </c>
      <c r="H837" s="374" t="s">
        <v>369</v>
      </c>
      <c r="I837" s="357" t="s">
        <v>370</v>
      </c>
      <c r="J837" s="357" t="s">
        <v>371</v>
      </c>
    </row>
    <row r="838" spans="1:10" ht="55.5" customHeight="1" x14ac:dyDescent="0.15">
      <c r="A838" s="354" t="s">
        <v>372</v>
      </c>
      <c r="B838" s="356" t="s">
        <v>878</v>
      </c>
      <c r="C838" s="354" t="s">
        <v>277</v>
      </c>
      <c r="D838" s="354" t="s">
        <v>879</v>
      </c>
      <c r="E838" s="354" t="s">
        <v>381</v>
      </c>
      <c r="F838" s="354"/>
      <c r="G838" s="355" t="s">
        <v>345</v>
      </c>
      <c r="H838" s="374">
        <v>1</v>
      </c>
      <c r="I838" s="357">
        <v>4.1500000000000004</v>
      </c>
      <c r="J838" s="357">
        <v>4.1500000000000004</v>
      </c>
    </row>
    <row r="839" spans="1:10" ht="55.5" customHeight="1" x14ac:dyDescent="0.15">
      <c r="A839" s="354" t="s">
        <v>376</v>
      </c>
      <c r="B839" s="356" t="s">
        <v>874</v>
      </c>
      <c r="C839" s="354" t="s">
        <v>277</v>
      </c>
      <c r="D839" s="354" t="s">
        <v>875</v>
      </c>
      <c r="E839" s="354" t="s">
        <v>381</v>
      </c>
      <c r="F839" s="354"/>
      <c r="G839" s="355" t="s">
        <v>319</v>
      </c>
      <c r="H839" s="374">
        <v>1</v>
      </c>
      <c r="I839" s="357">
        <v>0.99</v>
      </c>
      <c r="J839" s="357">
        <v>0.99</v>
      </c>
    </row>
    <row r="840" spans="1:10" ht="55.5" customHeight="1" x14ac:dyDescent="0.15">
      <c r="A840" s="354" t="s">
        <v>376</v>
      </c>
      <c r="B840" s="356" t="s">
        <v>876</v>
      </c>
      <c r="C840" s="354" t="s">
        <v>277</v>
      </c>
      <c r="D840" s="354" t="s">
        <v>877</v>
      </c>
      <c r="E840" s="354" t="s">
        <v>381</v>
      </c>
      <c r="F840" s="354"/>
      <c r="G840" s="355" t="s">
        <v>319</v>
      </c>
      <c r="H840" s="374">
        <v>1</v>
      </c>
      <c r="I840" s="357">
        <v>0.11</v>
      </c>
      <c r="J840" s="357">
        <v>0.11</v>
      </c>
    </row>
    <row r="841" spans="1:10" ht="55.5" customHeight="1" x14ac:dyDescent="0.15">
      <c r="A841" s="354" t="s">
        <v>376</v>
      </c>
      <c r="B841" s="356" t="s">
        <v>880</v>
      </c>
      <c r="C841" s="354" t="s">
        <v>277</v>
      </c>
      <c r="D841" s="354" t="s">
        <v>881</v>
      </c>
      <c r="E841" s="354" t="s">
        <v>381</v>
      </c>
      <c r="F841" s="354"/>
      <c r="G841" s="355" t="s">
        <v>319</v>
      </c>
      <c r="H841" s="374">
        <v>1</v>
      </c>
      <c r="I841" s="357">
        <v>0.93</v>
      </c>
      <c r="J841" s="357">
        <v>0.93</v>
      </c>
    </row>
    <row r="842" spans="1:10" ht="55.5" customHeight="1" x14ac:dyDescent="0.15">
      <c r="A842" s="354" t="s">
        <v>376</v>
      </c>
      <c r="B842" s="356" t="s">
        <v>882</v>
      </c>
      <c r="C842" s="354" t="s">
        <v>277</v>
      </c>
      <c r="D842" s="354" t="s">
        <v>883</v>
      </c>
      <c r="E842" s="354" t="s">
        <v>381</v>
      </c>
      <c r="F842" s="354"/>
      <c r="G842" s="355" t="s">
        <v>319</v>
      </c>
      <c r="H842" s="374">
        <v>1</v>
      </c>
      <c r="I842" s="357">
        <v>2.12</v>
      </c>
      <c r="J842" s="357">
        <v>2.12</v>
      </c>
    </row>
    <row r="843" spans="1:10" ht="55.5" customHeight="1" x14ac:dyDescent="0.15">
      <c r="A843" s="354"/>
      <c r="B843" s="356"/>
      <c r="C843" s="354"/>
      <c r="D843" s="354"/>
      <c r="E843" s="354" t="s">
        <v>385</v>
      </c>
      <c r="F843" s="354">
        <v>0</v>
      </c>
      <c r="G843" s="355" t="s">
        <v>386</v>
      </c>
      <c r="H843" s="374">
        <v>0</v>
      </c>
      <c r="I843" s="357" t="s">
        <v>387</v>
      </c>
      <c r="J843" s="357">
        <v>0</v>
      </c>
    </row>
    <row r="844" spans="1:10" ht="55.5" customHeight="1" x14ac:dyDescent="0.15">
      <c r="A844" s="354"/>
      <c r="B844" s="356"/>
      <c r="C844" s="354"/>
      <c r="D844" s="354"/>
      <c r="E844" s="354" t="s">
        <v>388</v>
      </c>
      <c r="F844" s="354">
        <v>1.24</v>
      </c>
      <c r="G844" s="355"/>
      <c r="H844" s="374" t="s">
        <v>389</v>
      </c>
      <c r="I844" s="357"/>
      <c r="J844" s="357">
        <v>5.39</v>
      </c>
    </row>
    <row r="845" spans="1:10" ht="55.5" customHeight="1" x14ac:dyDescent="0.15">
      <c r="A845" s="354"/>
      <c r="B845" s="356"/>
      <c r="C845" s="354"/>
      <c r="D845" s="354"/>
      <c r="E845" s="354"/>
      <c r="F845" s="354"/>
      <c r="G845" s="355"/>
      <c r="H845" s="374"/>
      <c r="I845" s="357"/>
      <c r="J845" s="357"/>
    </row>
    <row r="846" spans="1:10" ht="55.5" customHeight="1" x14ac:dyDescent="0.15">
      <c r="A846" s="354"/>
      <c r="B846" s="356" t="s">
        <v>364</v>
      </c>
      <c r="C846" s="354" t="s">
        <v>365</v>
      </c>
      <c r="D846" s="354" t="s">
        <v>366</v>
      </c>
      <c r="E846" s="354" t="s">
        <v>367</v>
      </c>
      <c r="F846" s="354"/>
      <c r="G846" s="355" t="s">
        <v>368</v>
      </c>
      <c r="H846" s="374" t="s">
        <v>369</v>
      </c>
      <c r="I846" s="357" t="s">
        <v>370</v>
      </c>
      <c r="J846" s="357" t="s">
        <v>371</v>
      </c>
    </row>
    <row r="847" spans="1:10" ht="55.5" customHeight="1" x14ac:dyDescent="0.15">
      <c r="A847" s="354" t="s">
        <v>372</v>
      </c>
      <c r="B847" s="356" t="s">
        <v>874</v>
      </c>
      <c r="C847" s="354" t="s">
        <v>277</v>
      </c>
      <c r="D847" s="354" t="s">
        <v>875</v>
      </c>
      <c r="E847" s="354" t="s">
        <v>381</v>
      </c>
      <c r="F847" s="354"/>
      <c r="G847" s="355" t="s">
        <v>319</v>
      </c>
      <c r="H847" s="374">
        <v>1</v>
      </c>
      <c r="I847" s="357">
        <v>0.99</v>
      </c>
      <c r="J847" s="357">
        <v>0.99</v>
      </c>
    </row>
    <row r="848" spans="1:10" ht="55.5" customHeight="1" x14ac:dyDescent="0.15">
      <c r="A848" s="354" t="s">
        <v>393</v>
      </c>
      <c r="B848" s="356" t="s">
        <v>884</v>
      </c>
      <c r="C848" s="354" t="s">
        <v>277</v>
      </c>
      <c r="D848" s="354" t="s">
        <v>885</v>
      </c>
      <c r="E848" s="354" t="s">
        <v>542</v>
      </c>
      <c r="F848" s="354"/>
      <c r="G848" s="355" t="s">
        <v>42</v>
      </c>
      <c r="H848" s="374">
        <v>6.3999999999999997E-5</v>
      </c>
      <c r="I848" s="357">
        <v>15584.06</v>
      </c>
      <c r="J848" s="357">
        <v>0.99</v>
      </c>
    </row>
    <row r="849" spans="1:10" ht="55.5" customHeight="1" x14ac:dyDescent="0.15">
      <c r="A849" s="354"/>
      <c r="B849" s="356"/>
      <c r="C849" s="354"/>
      <c r="D849" s="354"/>
      <c r="E849" s="354" t="s">
        <v>385</v>
      </c>
      <c r="F849" s="354">
        <v>0</v>
      </c>
      <c r="G849" s="355" t="s">
        <v>386</v>
      </c>
      <c r="H849" s="374">
        <v>0</v>
      </c>
      <c r="I849" s="357" t="s">
        <v>387</v>
      </c>
      <c r="J849" s="357">
        <v>0</v>
      </c>
    </row>
    <row r="850" spans="1:10" ht="55.5" customHeight="1" x14ac:dyDescent="0.15">
      <c r="A850" s="354"/>
      <c r="B850" s="356"/>
      <c r="C850" s="354"/>
      <c r="D850" s="354"/>
      <c r="E850" s="354" t="s">
        <v>388</v>
      </c>
      <c r="F850" s="354">
        <v>0.28999999999999998</v>
      </c>
      <c r="G850" s="355"/>
      <c r="H850" s="374" t="s">
        <v>389</v>
      </c>
      <c r="I850" s="357"/>
      <c r="J850" s="357">
        <v>1.28</v>
      </c>
    </row>
    <row r="851" spans="1:10" ht="55.5" customHeight="1" x14ac:dyDescent="0.15">
      <c r="A851" s="354"/>
      <c r="B851" s="356"/>
      <c r="C851" s="354"/>
      <c r="D851" s="354"/>
      <c r="E851" s="354"/>
      <c r="F851" s="354"/>
      <c r="G851" s="355"/>
      <c r="H851" s="374"/>
      <c r="I851" s="357"/>
      <c r="J851" s="357"/>
    </row>
    <row r="852" spans="1:10" ht="55.5" customHeight="1" x14ac:dyDescent="0.15">
      <c r="A852" s="354"/>
      <c r="B852" s="356" t="s">
        <v>364</v>
      </c>
      <c r="C852" s="354" t="s">
        <v>365</v>
      </c>
      <c r="D852" s="354" t="s">
        <v>366</v>
      </c>
      <c r="E852" s="354" t="s">
        <v>367</v>
      </c>
      <c r="F852" s="354"/>
      <c r="G852" s="355" t="s">
        <v>368</v>
      </c>
      <c r="H852" s="374" t="s">
        <v>369</v>
      </c>
      <c r="I852" s="357" t="s">
        <v>370</v>
      </c>
      <c r="J852" s="357" t="s">
        <v>371</v>
      </c>
    </row>
    <row r="853" spans="1:10" ht="55.5" customHeight="1" x14ac:dyDescent="0.15">
      <c r="A853" s="354" t="s">
        <v>372</v>
      </c>
      <c r="B853" s="356" t="s">
        <v>876</v>
      </c>
      <c r="C853" s="354" t="s">
        <v>277</v>
      </c>
      <c r="D853" s="354" t="s">
        <v>877</v>
      </c>
      <c r="E853" s="354" t="s">
        <v>381</v>
      </c>
      <c r="F853" s="354"/>
      <c r="G853" s="355" t="s">
        <v>319</v>
      </c>
      <c r="H853" s="374">
        <v>1</v>
      </c>
      <c r="I853" s="357">
        <v>0.11</v>
      </c>
      <c r="J853" s="357">
        <v>0.11</v>
      </c>
    </row>
    <row r="854" spans="1:10" ht="55.5" customHeight="1" x14ac:dyDescent="0.15">
      <c r="A854" s="354" t="s">
        <v>393</v>
      </c>
      <c r="B854" s="356" t="s">
        <v>884</v>
      </c>
      <c r="C854" s="354" t="s">
        <v>277</v>
      </c>
      <c r="D854" s="354" t="s">
        <v>885</v>
      </c>
      <c r="E854" s="354" t="s">
        <v>542</v>
      </c>
      <c r="F854" s="354"/>
      <c r="G854" s="355" t="s">
        <v>42</v>
      </c>
      <c r="H854" s="374">
        <v>7.6000000000000001E-6</v>
      </c>
      <c r="I854" s="357">
        <v>15584.06</v>
      </c>
      <c r="J854" s="357">
        <v>0.11</v>
      </c>
    </row>
    <row r="855" spans="1:10" ht="55.5" customHeight="1" x14ac:dyDescent="0.15">
      <c r="A855" s="354"/>
      <c r="B855" s="356"/>
      <c r="C855" s="354"/>
      <c r="D855" s="354"/>
      <c r="E855" s="354" t="s">
        <v>385</v>
      </c>
      <c r="F855" s="354">
        <v>0</v>
      </c>
      <c r="G855" s="355" t="s">
        <v>386</v>
      </c>
      <c r="H855" s="374">
        <v>0</v>
      </c>
      <c r="I855" s="357" t="s">
        <v>387</v>
      </c>
      <c r="J855" s="357">
        <v>0</v>
      </c>
    </row>
    <row r="856" spans="1:10" ht="55.5" customHeight="1" x14ac:dyDescent="0.15">
      <c r="A856" s="354"/>
      <c r="B856" s="356"/>
      <c r="C856" s="354"/>
      <c r="D856" s="354"/>
      <c r="E856" s="354" t="s">
        <v>388</v>
      </c>
      <c r="F856" s="354">
        <v>0.03</v>
      </c>
      <c r="G856" s="355"/>
      <c r="H856" s="374" t="s">
        <v>389</v>
      </c>
      <c r="I856" s="357"/>
      <c r="J856" s="357">
        <v>0.14000000000000001</v>
      </c>
    </row>
    <row r="857" spans="1:10" ht="55.5" customHeight="1" x14ac:dyDescent="0.15">
      <c r="A857" s="354"/>
      <c r="B857" s="356"/>
      <c r="C857" s="354"/>
      <c r="D857" s="354"/>
      <c r="E857" s="354"/>
      <c r="F857" s="354"/>
      <c r="G857" s="355"/>
      <c r="H857" s="374"/>
      <c r="I857" s="357"/>
      <c r="J857" s="357"/>
    </row>
    <row r="858" spans="1:10" ht="55.5" customHeight="1" x14ac:dyDescent="0.15">
      <c r="A858" s="354"/>
      <c r="B858" s="356" t="s">
        <v>364</v>
      </c>
      <c r="C858" s="354" t="s">
        <v>365</v>
      </c>
      <c r="D858" s="354" t="s">
        <v>366</v>
      </c>
      <c r="E858" s="354" t="s">
        <v>367</v>
      </c>
      <c r="F858" s="354"/>
      <c r="G858" s="355" t="s">
        <v>368</v>
      </c>
      <c r="H858" s="374" t="s">
        <v>369</v>
      </c>
      <c r="I858" s="357" t="s">
        <v>370</v>
      </c>
      <c r="J858" s="357" t="s">
        <v>371</v>
      </c>
    </row>
    <row r="859" spans="1:10" ht="55.5" customHeight="1" x14ac:dyDescent="0.15">
      <c r="A859" s="354" t="s">
        <v>372</v>
      </c>
      <c r="B859" s="356" t="s">
        <v>880</v>
      </c>
      <c r="C859" s="354" t="s">
        <v>277</v>
      </c>
      <c r="D859" s="354" t="s">
        <v>881</v>
      </c>
      <c r="E859" s="354" t="s">
        <v>381</v>
      </c>
      <c r="F859" s="354"/>
      <c r="G859" s="355" t="s">
        <v>319</v>
      </c>
      <c r="H859" s="374">
        <v>1</v>
      </c>
      <c r="I859" s="357">
        <v>0.93</v>
      </c>
      <c r="J859" s="357">
        <v>0.93</v>
      </c>
    </row>
    <row r="860" spans="1:10" ht="55.5" customHeight="1" x14ac:dyDescent="0.15">
      <c r="A860" s="354" t="s">
        <v>393</v>
      </c>
      <c r="B860" s="356" t="s">
        <v>884</v>
      </c>
      <c r="C860" s="354" t="s">
        <v>277</v>
      </c>
      <c r="D860" s="354" t="s">
        <v>885</v>
      </c>
      <c r="E860" s="354" t="s">
        <v>542</v>
      </c>
      <c r="F860" s="354"/>
      <c r="G860" s="355" t="s">
        <v>42</v>
      </c>
      <c r="H860" s="374">
        <v>6.0000000000000002E-5</v>
      </c>
      <c r="I860" s="357">
        <v>15584.06</v>
      </c>
      <c r="J860" s="357">
        <v>0.93</v>
      </c>
    </row>
    <row r="861" spans="1:10" ht="55.5" customHeight="1" x14ac:dyDescent="0.15">
      <c r="A861" s="354"/>
      <c r="B861" s="356"/>
      <c r="C861" s="354"/>
      <c r="D861" s="354"/>
      <c r="E861" s="354" t="s">
        <v>385</v>
      </c>
      <c r="F861" s="354">
        <v>0</v>
      </c>
      <c r="G861" s="355" t="s">
        <v>386</v>
      </c>
      <c r="H861" s="374">
        <v>0</v>
      </c>
      <c r="I861" s="357" t="s">
        <v>387</v>
      </c>
      <c r="J861" s="357">
        <v>0</v>
      </c>
    </row>
    <row r="862" spans="1:10" ht="55.5" customHeight="1" x14ac:dyDescent="0.15">
      <c r="A862" s="354"/>
      <c r="B862" s="356"/>
      <c r="C862" s="354"/>
      <c r="D862" s="354"/>
      <c r="E862" s="354" t="s">
        <v>388</v>
      </c>
      <c r="F862" s="354">
        <v>0.27</v>
      </c>
      <c r="G862" s="355"/>
      <c r="H862" s="374" t="s">
        <v>389</v>
      </c>
      <c r="I862" s="357"/>
      <c r="J862" s="357">
        <v>1.2</v>
      </c>
    </row>
    <row r="863" spans="1:10" ht="55.5" customHeight="1" x14ac:dyDescent="0.15">
      <c r="A863" s="354"/>
      <c r="B863" s="356"/>
      <c r="C863" s="354"/>
      <c r="D863" s="354"/>
      <c r="E863" s="354"/>
      <c r="F863" s="354"/>
      <c r="G863" s="355"/>
      <c r="H863" s="374"/>
      <c r="I863" s="357"/>
      <c r="J863" s="357"/>
    </row>
    <row r="864" spans="1:10" ht="55.5" customHeight="1" x14ac:dyDescent="0.15">
      <c r="A864" s="354"/>
      <c r="B864" s="356" t="s">
        <v>364</v>
      </c>
      <c r="C864" s="354" t="s">
        <v>365</v>
      </c>
      <c r="D864" s="354" t="s">
        <v>366</v>
      </c>
      <c r="E864" s="354" t="s">
        <v>367</v>
      </c>
      <c r="F864" s="354"/>
      <c r="G864" s="355" t="s">
        <v>368</v>
      </c>
      <c r="H864" s="374" t="s">
        <v>369</v>
      </c>
      <c r="I864" s="357" t="s">
        <v>370</v>
      </c>
      <c r="J864" s="357" t="s">
        <v>371</v>
      </c>
    </row>
    <row r="865" spans="1:10" ht="55.5" customHeight="1" x14ac:dyDescent="0.15">
      <c r="A865" s="354" t="s">
        <v>372</v>
      </c>
      <c r="B865" s="356" t="s">
        <v>882</v>
      </c>
      <c r="C865" s="354" t="s">
        <v>277</v>
      </c>
      <c r="D865" s="354" t="s">
        <v>883</v>
      </c>
      <c r="E865" s="354" t="s">
        <v>381</v>
      </c>
      <c r="F865" s="354"/>
      <c r="G865" s="355" t="s">
        <v>319</v>
      </c>
      <c r="H865" s="374">
        <v>1</v>
      </c>
      <c r="I865" s="357">
        <v>2.12</v>
      </c>
      <c r="J865" s="357">
        <v>2.12</v>
      </c>
    </row>
    <row r="866" spans="1:10" ht="55.5" customHeight="1" x14ac:dyDescent="0.15">
      <c r="A866" s="354" t="s">
        <v>393</v>
      </c>
      <c r="B866" s="356" t="s">
        <v>869</v>
      </c>
      <c r="C866" s="354" t="s">
        <v>277</v>
      </c>
      <c r="D866" s="354" t="s">
        <v>870</v>
      </c>
      <c r="E866" s="354" t="s">
        <v>395</v>
      </c>
      <c r="F866" s="354"/>
      <c r="G866" s="355" t="s">
        <v>871</v>
      </c>
      <c r="H866" s="374">
        <v>2.5</v>
      </c>
      <c r="I866" s="357">
        <v>0.85</v>
      </c>
      <c r="J866" s="357">
        <v>2.12</v>
      </c>
    </row>
    <row r="867" spans="1:10" ht="55.5" customHeight="1" x14ac:dyDescent="0.15">
      <c r="A867" s="354"/>
      <c r="B867" s="356"/>
      <c r="C867" s="354"/>
      <c r="D867" s="354"/>
      <c r="E867" s="354" t="s">
        <v>385</v>
      </c>
      <c r="F867" s="354">
        <v>0</v>
      </c>
      <c r="G867" s="355" t="s">
        <v>386</v>
      </c>
      <c r="H867" s="374">
        <v>0</v>
      </c>
      <c r="I867" s="357" t="s">
        <v>387</v>
      </c>
      <c r="J867" s="357">
        <v>0</v>
      </c>
    </row>
    <row r="868" spans="1:10" ht="55.5" customHeight="1" x14ac:dyDescent="0.15">
      <c r="A868" s="354"/>
      <c r="B868" s="356"/>
      <c r="C868" s="354"/>
      <c r="D868" s="354"/>
      <c r="E868" s="354" t="s">
        <v>388</v>
      </c>
      <c r="F868" s="354">
        <v>0.63</v>
      </c>
      <c r="G868" s="355"/>
      <c r="H868" s="374" t="s">
        <v>389</v>
      </c>
      <c r="I868" s="357"/>
      <c r="J868" s="357">
        <v>2.75</v>
      </c>
    </row>
    <row r="869" spans="1:10" ht="55.5" customHeight="1" x14ac:dyDescent="0.15">
      <c r="A869" s="354"/>
      <c r="B869" s="356"/>
      <c r="C869" s="354"/>
      <c r="D869" s="354"/>
      <c r="E869" s="354"/>
      <c r="F869" s="354"/>
      <c r="G869" s="355"/>
      <c r="H869" s="374"/>
      <c r="I869" s="357"/>
      <c r="J869" s="357"/>
    </row>
    <row r="870" spans="1:10" ht="55.5" customHeight="1" x14ac:dyDescent="0.15">
      <c r="A870" s="354"/>
      <c r="B870" s="356" t="s">
        <v>364</v>
      </c>
      <c r="C870" s="354" t="s">
        <v>365</v>
      </c>
      <c r="D870" s="354" t="s">
        <v>366</v>
      </c>
      <c r="E870" s="354" t="s">
        <v>367</v>
      </c>
      <c r="F870" s="354"/>
      <c r="G870" s="355" t="s">
        <v>368</v>
      </c>
      <c r="H870" s="374" t="s">
        <v>369</v>
      </c>
      <c r="I870" s="357" t="s">
        <v>370</v>
      </c>
      <c r="J870" s="357" t="s">
        <v>371</v>
      </c>
    </row>
    <row r="871" spans="1:10" ht="55.5" customHeight="1" x14ac:dyDescent="0.15">
      <c r="A871" s="354" t="s">
        <v>372</v>
      </c>
      <c r="B871" s="356" t="s">
        <v>461</v>
      </c>
      <c r="C871" s="354" t="s">
        <v>283</v>
      </c>
      <c r="D871" s="354" t="s">
        <v>462</v>
      </c>
      <c r="E871" s="354" t="s">
        <v>392</v>
      </c>
      <c r="F871" s="354"/>
      <c r="G871" s="355" t="s">
        <v>42</v>
      </c>
      <c r="H871" s="374">
        <v>1</v>
      </c>
      <c r="I871" s="357">
        <v>328.66</v>
      </c>
      <c r="J871" s="357">
        <v>328.66</v>
      </c>
    </row>
    <row r="872" spans="1:10" ht="55.5" customHeight="1" x14ac:dyDescent="0.15">
      <c r="A872" s="354" t="s">
        <v>376</v>
      </c>
      <c r="B872" s="356" t="s">
        <v>817</v>
      </c>
      <c r="C872" s="354" t="s">
        <v>283</v>
      </c>
      <c r="D872" s="354" t="s">
        <v>818</v>
      </c>
      <c r="E872" s="354" t="s">
        <v>392</v>
      </c>
      <c r="F872" s="354"/>
      <c r="G872" s="355" t="s">
        <v>319</v>
      </c>
      <c r="H872" s="374">
        <v>3.3</v>
      </c>
      <c r="I872" s="357">
        <v>14.53</v>
      </c>
      <c r="J872" s="357">
        <v>47.94</v>
      </c>
    </row>
    <row r="873" spans="1:10" ht="55.5" customHeight="1" x14ac:dyDescent="0.15">
      <c r="A873" s="354" t="s">
        <v>376</v>
      </c>
      <c r="B873" s="356" t="s">
        <v>886</v>
      </c>
      <c r="C873" s="354" t="s">
        <v>283</v>
      </c>
      <c r="D873" s="354" t="s">
        <v>887</v>
      </c>
      <c r="E873" s="354" t="s">
        <v>392</v>
      </c>
      <c r="F873" s="354"/>
      <c r="G873" s="355" t="s">
        <v>319</v>
      </c>
      <c r="H873" s="374">
        <v>3.3</v>
      </c>
      <c r="I873" s="357">
        <v>18.59</v>
      </c>
      <c r="J873" s="357">
        <v>61.34</v>
      </c>
    </row>
    <row r="874" spans="1:10" ht="55.5" customHeight="1" x14ac:dyDescent="0.15">
      <c r="A874" s="354" t="s">
        <v>393</v>
      </c>
      <c r="B874" s="356" t="s">
        <v>888</v>
      </c>
      <c r="C874" s="354" t="s">
        <v>283</v>
      </c>
      <c r="D874" s="354" t="s">
        <v>889</v>
      </c>
      <c r="E874" s="354" t="s">
        <v>395</v>
      </c>
      <c r="F874" s="354"/>
      <c r="G874" s="355" t="s">
        <v>845</v>
      </c>
      <c r="H874" s="374">
        <v>2.9999999999999997E-4</v>
      </c>
      <c r="I874" s="357">
        <v>38.619999999999997</v>
      </c>
      <c r="J874" s="357">
        <v>0.01</v>
      </c>
    </row>
    <row r="875" spans="1:10" ht="55.5" customHeight="1" x14ac:dyDescent="0.15">
      <c r="A875" s="354" t="s">
        <v>393</v>
      </c>
      <c r="B875" s="356" t="s">
        <v>890</v>
      </c>
      <c r="C875" s="354" t="s">
        <v>283</v>
      </c>
      <c r="D875" s="354" t="s">
        <v>891</v>
      </c>
      <c r="E875" s="354" t="s">
        <v>395</v>
      </c>
      <c r="F875" s="354"/>
      <c r="G875" s="355" t="s">
        <v>42</v>
      </c>
      <c r="H875" s="374">
        <v>1</v>
      </c>
      <c r="I875" s="357">
        <v>2.17</v>
      </c>
      <c r="J875" s="357">
        <v>2.17</v>
      </c>
    </row>
    <row r="876" spans="1:10" ht="55.5" customHeight="1" x14ac:dyDescent="0.15">
      <c r="A876" s="354" t="s">
        <v>393</v>
      </c>
      <c r="B876" s="356" t="s">
        <v>892</v>
      </c>
      <c r="C876" s="354" t="s">
        <v>283</v>
      </c>
      <c r="D876" s="354" t="s">
        <v>893</v>
      </c>
      <c r="E876" s="354" t="s">
        <v>395</v>
      </c>
      <c r="F876" s="354"/>
      <c r="G876" s="355" t="s">
        <v>42</v>
      </c>
      <c r="H876" s="374">
        <v>1</v>
      </c>
      <c r="I876" s="357">
        <v>150.91999999999999</v>
      </c>
      <c r="J876" s="357">
        <v>150.91999999999999</v>
      </c>
    </row>
    <row r="877" spans="1:10" ht="55.5" customHeight="1" x14ac:dyDescent="0.15">
      <c r="A877" s="354" t="s">
        <v>393</v>
      </c>
      <c r="B877" s="356" t="s">
        <v>894</v>
      </c>
      <c r="C877" s="354" t="s">
        <v>283</v>
      </c>
      <c r="D877" s="354" t="s">
        <v>895</v>
      </c>
      <c r="E877" s="354" t="s">
        <v>395</v>
      </c>
      <c r="F877" s="354"/>
      <c r="G877" s="355" t="s">
        <v>42</v>
      </c>
      <c r="H877" s="374">
        <v>1</v>
      </c>
      <c r="I877" s="357">
        <v>24.77</v>
      </c>
      <c r="J877" s="357">
        <v>24.77</v>
      </c>
    </row>
    <row r="878" spans="1:10" ht="55.5" customHeight="1" x14ac:dyDescent="0.15">
      <c r="A878" s="354" t="s">
        <v>393</v>
      </c>
      <c r="B878" s="356" t="s">
        <v>896</v>
      </c>
      <c r="C878" s="354" t="s">
        <v>283</v>
      </c>
      <c r="D878" s="354" t="s">
        <v>897</v>
      </c>
      <c r="E878" s="354" t="s">
        <v>395</v>
      </c>
      <c r="F878" s="354"/>
      <c r="G878" s="355" t="s">
        <v>898</v>
      </c>
      <c r="H878" s="374">
        <v>8.9999999999999993E-3</v>
      </c>
      <c r="I878" s="357">
        <v>6.97</v>
      </c>
      <c r="J878" s="357">
        <v>0.06</v>
      </c>
    </row>
    <row r="879" spans="1:10" ht="55.5" customHeight="1" x14ac:dyDescent="0.15">
      <c r="A879" s="354" t="s">
        <v>393</v>
      </c>
      <c r="B879" s="356" t="s">
        <v>899</v>
      </c>
      <c r="C879" s="354" t="s">
        <v>283</v>
      </c>
      <c r="D879" s="354" t="s">
        <v>900</v>
      </c>
      <c r="E879" s="354" t="s">
        <v>395</v>
      </c>
      <c r="F879" s="354"/>
      <c r="G879" s="355" t="s">
        <v>42</v>
      </c>
      <c r="H879" s="374">
        <v>1</v>
      </c>
      <c r="I879" s="357">
        <v>28.69</v>
      </c>
      <c r="J879" s="357">
        <v>28.69</v>
      </c>
    </row>
    <row r="880" spans="1:10" ht="55.5" customHeight="1" x14ac:dyDescent="0.15">
      <c r="A880" s="354" t="s">
        <v>393</v>
      </c>
      <c r="B880" s="356" t="s">
        <v>901</v>
      </c>
      <c r="C880" s="354" t="s">
        <v>283</v>
      </c>
      <c r="D880" s="354" t="s">
        <v>902</v>
      </c>
      <c r="E880" s="354" t="s">
        <v>395</v>
      </c>
      <c r="F880" s="354"/>
      <c r="G880" s="355" t="s">
        <v>42</v>
      </c>
      <c r="H880" s="374">
        <v>1</v>
      </c>
      <c r="I880" s="357">
        <v>1.08</v>
      </c>
      <c r="J880" s="357">
        <v>1.08</v>
      </c>
    </row>
    <row r="881" spans="1:10" ht="55.5" customHeight="1" x14ac:dyDescent="0.15">
      <c r="A881" s="354" t="s">
        <v>393</v>
      </c>
      <c r="B881" s="356" t="s">
        <v>903</v>
      </c>
      <c r="C881" s="354" t="s">
        <v>283</v>
      </c>
      <c r="D881" s="354" t="s">
        <v>904</v>
      </c>
      <c r="E881" s="354" t="s">
        <v>395</v>
      </c>
      <c r="F881" s="354"/>
      <c r="G881" s="355" t="s">
        <v>42</v>
      </c>
      <c r="H881" s="374">
        <v>4</v>
      </c>
      <c r="I881" s="357">
        <v>2.92</v>
      </c>
      <c r="J881" s="357">
        <v>11.68</v>
      </c>
    </row>
    <row r="882" spans="1:10" ht="55.5" customHeight="1" x14ac:dyDescent="0.15">
      <c r="A882" s="354"/>
      <c r="B882" s="356"/>
      <c r="C882" s="354"/>
      <c r="D882" s="354"/>
      <c r="E882" s="354" t="s">
        <v>385</v>
      </c>
      <c r="F882" s="354">
        <v>83.81</v>
      </c>
      <c r="G882" s="355" t="s">
        <v>386</v>
      </c>
      <c r="H882" s="374">
        <v>0</v>
      </c>
      <c r="I882" s="357" t="s">
        <v>387</v>
      </c>
      <c r="J882" s="357">
        <v>83.81</v>
      </c>
    </row>
    <row r="883" spans="1:10" ht="55.5" customHeight="1" x14ac:dyDescent="0.15">
      <c r="A883" s="354"/>
      <c r="B883" s="356"/>
      <c r="C883" s="354"/>
      <c r="D883" s="354"/>
      <c r="E883" s="354" t="s">
        <v>388</v>
      </c>
      <c r="F883" s="354">
        <v>98.59</v>
      </c>
      <c r="G883" s="355"/>
      <c r="H883" s="374" t="s">
        <v>389</v>
      </c>
      <c r="I883" s="357"/>
      <c r="J883" s="357">
        <v>427.25</v>
      </c>
    </row>
    <row r="884" spans="1:10" ht="55.5" customHeight="1" x14ac:dyDescent="0.15">
      <c r="A884" s="354"/>
      <c r="B884" s="356"/>
      <c r="C884" s="354"/>
      <c r="D884" s="354"/>
      <c r="E884" s="354"/>
      <c r="F884" s="354"/>
      <c r="G884" s="355"/>
      <c r="H884" s="374"/>
      <c r="I884" s="357"/>
      <c r="J884" s="357"/>
    </row>
    <row r="885" spans="1:10" ht="55.5" customHeight="1" x14ac:dyDescent="0.15">
      <c r="A885" s="354"/>
      <c r="B885" s="356" t="s">
        <v>364</v>
      </c>
      <c r="C885" s="354" t="s">
        <v>365</v>
      </c>
      <c r="D885" s="354" t="s">
        <v>366</v>
      </c>
      <c r="E885" s="354" t="s">
        <v>367</v>
      </c>
      <c r="F885" s="354"/>
      <c r="G885" s="355" t="s">
        <v>368</v>
      </c>
      <c r="H885" s="374" t="s">
        <v>369</v>
      </c>
      <c r="I885" s="357" t="s">
        <v>370</v>
      </c>
      <c r="J885" s="357" t="s">
        <v>371</v>
      </c>
    </row>
    <row r="886" spans="1:10" ht="55.5" customHeight="1" x14ac:dyDescent="0.15">
      <c r="A886" s="354" t="s">
        <v>372</v>
      </c>
      <c r="B886" s="356" t="s">
        <v>382</v>
      </c>
      <c r="C886" s="354" t="s">
        <v>277</v>
      </c>
      <c r="D886" s="354" t="s">
        <v>383</v>
      </c>
      <c r="E886" s="354" t="s">
        <v>381</v>
      </c>
      <c r="F886" s="354"/>
      <c r="G886" s="355" t="s">
        <v>384</v>
      </c>
      <c r="H886" s="374">
        <v>1</v>
      </c>
      <c r="I886" s="357">
        <v>40.799999999999997</v>
      </c>
      <c r="J886" s="357">
        <v>40.799999999999997</v>
      </c>
    </row>
    <row r="887" spans="1:10" ht="55.5" customHeight="1" x14ac:dyDescent="0.15">
      <c r="A887" s="354" t="s">
        <v>376</v>
      </c>
      <c r="B887" s="356" t="s">
        <v>905</v>
      </c>
      <c r="C887" s="354" t="s">
        <v>277</v>
      </c>
      <c r="D887" s="354" t="s">
        <v>906</v>
      </c>
      <c r="E887" s="354" t="s">
        <v>375</v>
      </c>
      <c r="F887" s="354"/>
      <c r="G887" s="355" t="s">
        <v>319</v>
      </c>
      <c r="H887" s="374">
        <v>1</v>
      </c>
      <c r="I887" s="357">
        <v>16.75</v>
      </c>
      <c r="J887" s="357">
        <v>16.75</v>
      </c>
    </row>
    <row r="888" spans="1:10" ht="55.5" customHeight="1" x14ac:dyDescent="0.15">
      <c r="A888" s="354" t="s">
        <v>376</v>
      </c>
      <c r="B888" s="356" t="s">
        <v>907</v>
      </c>
      <c r="C888" s="354" t="s">
        <v>277</v>
      </c>
      <c r="D888" s="354" t="s">
        <v>908</v>
      </c>
      <c r="E888" s="354" t="s">
        <v>381</v>
      </c>
      <c r="F888" s="354"/>
      <c r="G888" s="355" t="s">
        <v>319</v>
      </c>
      <c r="H888" s="374">
        <v>1</v>
      </c>
      <c r="I888" s="357">
        <v>19.14</v>
      </c>
      <c r="J888" s="357">
        <v>19.14</v>
      </c>
    </row>
    <row r="889" spans="1:10" ht="55.5" customHeight="1" x14ac:dyDescent="0.15">
      <c r="A889" s="354" t="s">
        <v>376</v>
      </c>
      <c r="B889" s="356" t="s">
        <v>909</v>
      </c>
      <c r="C889" s="354" t="s">
        <v>277</v>
      </c>
      <c r="D889" s="354" t="s">
        <v>910</v>
      </c>
      <c r="E889" s="354" t="s">
        <v>381</v>
      </c>
      <c r="F889" s="354"/>
      <c r="G889" s="355" t="s">
        <v>319</v>
      </c>
      <c r="H889" s="374">
        <v>1</v>
      </c>
      <c r="I889" s="357">
        <v>3.53</v>
      </c>
      <c r="J889" s="357">
        <v>3.53</v>
      </c>
    </row>
    <row r="890" spans="1:10" ht="55.5" customHeight="1" x14ac:dyDescent="0.15">
      <c r="A890" s="354" t="s">
        <v>376</v>
      </c>
      <c r="B890" s="356" t="s">
        <v>911</v>
      </c>
      <c r="C890" s="354" t="s">
        <v>277</v>
      </c>
      <c r="D890" s="354" t="s">
        <v>912</v>
      </c>
      <c r="E890" s="354" t="s">
        <v>381</v>
      </c>
      <c r="F890" s="354"/>
      <c r="G890" s="355" t="s">
        <v>319</v>
      </c>
      <c r="H890" s="374">
        <v>1</v>
      </c>
      <c r="I890" s="357">
        <v>1.38</v>
      </c>
      <c r="J890" s="357">
        <v>1.38</v>
      </c>
    </row>
    <row r="891" spans="1:10" ht="55.5" customHeight="1" x14ac:dyDescent="0.15">
      <c r="A891" s="354"/>
      <c r="B891" s="356"/>
      <c r="C891" s="354"/>
      <c r="D891" s="354"/>
      <c r="E891" s="354" t="s">
        <v>385</v>
      </c>
      <c r="F891" s="354">
        <v>13.23</v>
      </c>
      <c r="G891" s="355" t="s">
        <v>386</v>
      </c>
      <c r="H891" s="374">
        <v>0</v>
      </c>
      <c r="I891" s="357" t="s">
        <v>387</v>
      </c>
      <c r="J891" s="357">
        <v>13.23</v>
      </c>
    </row>
    <row r="892" spans="1:10" ht="55.5" customHeight="1" x14ac:dyDescent="0.15">
      <c r="A892" s="354"/>
      <c r="B892" s="356"/>
      <c r="C892" s="354"/>
      <c r="D892" s="354"/>
      <c r="E892" s="354" t="s">
        <v>388</v>
      </c>
      <c r="F892" s="354">
        <v>12.24</v>
      </c>
      <c r="G892" s="355"/>
      <c r="H892" s="374" t="s">
        <v>389</v>
      </c>
      <c r="I892" s="357"/>
      <c r="J892" s="357">
        <v>53.04</v>
      </c>
    </row>
    <row r="893" spans="1:10" ht="55.5" customHeight="1" x14ac:dyDescent="0.15">
      <c r="A893" s="354"/>
      <c r="B893" s="356"/>
      <c r="C893" s="354"/>
      <c r="D893" s="354"/>
      <c r="E893" s="354"/>
      <c r="F893" s="354"/>
      <c r="G893" s="355"/>
      <c r="H893" s="374"/>
      <c r="I893" s="357"/>
      <c r="J893" s="357"/>
    </row>
    <row r="894" spans="1:10" ht="55.5" customHeight="1" x14ac:dyDescent="0.15">
      <c r="A894" s="354"/>
      <c r="B894" s="356" t="s">
        <v>364</v>
      </c>
      <c r="C894" s="354" t="s">
        <v>365</v>
      </c>
      <c r="D894" s="354" t="s">
        <v>366</v>
      </c>
      <c r="E894" s="354" t="s">
        <v>367</v>
      </c>
      <c r="F894" s="354"/>
      <c r="G894" s="355" t="s">
        <v>368</v>
      </c>
      <c r="H894" s="374" t="s">
        <v>369</v>
      </c>
      <c r="I894" s="357" t="s">
        <v>370</v>
      </c>
      <c r="J894" s="357" t="s">
        <v>371</v>
      </c>
    </row>
    <row r="895" spans="1:10" ht="55.5" customHeight="1" x14ac:dyDescent="0.15">
      <c r="A895" s="354" t="s">
        <v>372</v>
      </c>
      <c r="B895" s="356" t="s">
        <v>379</v>
      </c>
      <c r="C895" s="354" t="s">
        <v>277</v>
      </c>
      <c r="D895" s="354" t="s">
        <v>380</v>
      </c>
      <c r="E895" s="354" t="s">
        <v>381</v>
      </c>
      <c r="F895" s="354"/>
      <c r="G895" s="355" t="s">
        <v>345</v>
      </c>
      <c r="H895" s="374">
        <v>1</v>
      </c>
      <c r="I895" s="357">
        <v>172.92</v>
      </c>
      <c r="J895" s="357">
        <v>172.92</v>
      </c>
    </row>
    <row r="896" spans="1:10" ht="55.5" customHeight="1" x14ac:dyDescent="0.15">
      <c r="A896" s="354" t="s">
        <v>376</v>
      </c>
      <c r="B896" s="356" t="s">
        <v>905</v>
      </c>
      <c r="C896" s="354" t="s">
        <v>277</v>
      </c>
      <c r="D896" s="354" t="s">
        <v>906</v>
      </c>
      <c r="E896" s="354" t="s">
        <v>375</v>
      </c>
      <c r="F896" s="354"/>
      <c r="G896" s="355" t="s">
        <v>319</v>
      </c>
      <c r="H896" s="374">
        <v>1</v>
      </c>
      <c r="I896" s="357">
        <v>16.75</v>
      </c>
      <c r="J896" s="357">
        <v>16.75</v>
      </c>
    </row>
    <row r="897" spans="1:10" ht="55.5" customHeight="1" x14ac:dyDescent="0.15">
      <c r="A897" s="354" t="s">
        <v>376</v>
      </c>
      <c r="B897" s="356" t="s">
        <v>907</v>
      </c>
      <c r="C897" s="354" t="s">
        <v>277</v>
      </c>
      <c r="D897" s="354" t="s">
        <v>908</v>
      </c>
      <c r="E897" s="354" t="s">
        <v>381</v>
      </c>
      <c r="F897" s="354"/>
      <c r="G897" s="355" t="s">
        <v>319</v>
      </c>
      <c r="H897" s="374">
        <v>1</v>
      </c>
      <c r="I897" s="357">
        <v>19.14</v>
      </c>
      <c r="J897" s="357">
        <v>19.14</v>
      </c>
    </row>
    <row r="898" spans="1:10" ht="55.5" customHeight="1" x14ac:dyDescent="0.15">
      <c r="A898" s="354" t="s">
        <v>376</v>
      </c>
      <c r="B898" s="356" t="s">
        <v>909</v>
      </c>
      <c r="C898" s="354" t="s">
        <v>277</v>
      </c>
      <c r="D898" s="354" t="s">
        <v>910</v>
      </c>
      <c r="E898" s="354" t="s">
        <v>381</v>
      </c>
      <c r="F898" s="354"/>
      <c r="G898" s="355" t="s">
        <v>319</v>
      </c>
      <c r="H898" s="374">
        <v>1</v>
      </c>
      <c r="I898" s="357">
        <v>3.53</v>
      </c>
      <c r="J898" s="357">
        <v>3.53</v>
      </c>
    </row>
    <row r="899" spans="1:10" ht="55.5" customHeight="1" x14ac:dyDescent="0.15">
      <c r="A899" s="354" t="s">
        <v>376</v>
      </c>
      <c r="B899" s="356" t="s">
        <v>911</v>
      </c>
      <c r="C899" s="354" t="s">
        <v>277</v>
      </c>
      <c r="D899" s="354" t="s">
        <v>912</v>
      </c>
      <c r="E899" s="354" t="s">
        <v>381</v>
      </c>
      <c r="F899" s="354"/>
      <c r="G899" s="355" t="s">
        <v>319</v>
      </c>
      <c r="H899" s="374">
        <v>1</v>
      </c>
      <c r="I899" s="357">
        <v>1.38</v>
      </c>
      <c r="J899" s="357">
        <v>1.38</v>
      </c>
    </row>
    <row r="900" spans="1:10" ht="55.5" customHeight="1" x14ac:dyDescent="0.15">
      <c r="A900" s="354" t="s">
        <v>376</v>
      </c>
      <c r="B900" s="356" t="s">
        <v>913</v>
      </c>
      <c r="C900" s="354" t="s">
        <v>277</v>
      </c>
      <c r="D900" s="354" t="s">
        <v>914</v>
      </c>
      <c r="E900" s="354" t="s">
        <v>381</v>
      </c>
      <c r="F900" s="354"/>
      <c r="G900" s="355" t="s">
        <v>319</v>
      </c>
      <c r="H900" s="374">
        <v>1</v>
      </c>
      <c r="I900" s="357">
        <v>35.9</v>
      </c>
      <c r="J900" s="357">
        <v>35.9</v>
      </c>
    </row>
    <row r="901" spans="1:10" ht="55.5" customHeight="1" x14ac:dyDescent="0.15">
      <c r="A901" s="354" t="s">
        <v>376</v>
      </c>
      <c r="B901" s="356" t="s">
        <v>915</v>
      </c>
      <c r="C901" s="354" t="s">
        <v>277</v>
      </c>
      <c r="D901" s="354" t="s">
        <v>916</v>
      </c>
      <c r="E901" s="354" t="s">
        <v>381</v>
      </c>
      <c r="F901" s="354"/>
      <c r="G901" s="355" t="s">
        <v>319</v>
      </c>
      <c r="H901" s="374">
        <v>1</v>
      </c>
      <c r="I901" s="357">
        <v>96.22</v>
      </c>
      <c r="J901" s="357">
        <v>96.22</v>
      </c>
    </row>
    <row r="902" spans="1:10" ht="55.5" customHeight="1" x14ac:dyDescent="0.15">
      <c r="A902" s="354"/>
      <c r="B902" s="356"/>
      <c r="C902" s="354"/>
      <c r="D902" s="354"/>
      <c r="E902" s="354" t="s">
        <v>385</v>
      </c>
      <c r="F902" s="354">
        <v>13.23</v>
      </c>
      <c r="G902" s="355" t="s">
        <v>386</v>
      </c>
      <c r="H902" s="374">
        <v>0</v>
      </c>
      <c r="I902" s="357" t="s">
        <v>387</v>
      </c>
      <c r="J902" s="357">
        <v>13.23</v>
      </c>
    </row>
    <row r="903" spans="1:10" ht="55.5" customHeight="1" x14ac:dyDescent="0.15">
      <c r="A903" s="354"/>
      <c r="B903" s="356"/>
      <c r="C903" s="354"/>
      <c r="D903" s="354"/>
      <c r="E903" s="354" t="s">
        <v>388</v>
      </c>
      <c r="F903" s="354">
        <v>51.87</v>
      </c>
      <c r="G903" s="355"/>
      <c r="H903" s="374" t="s">
        <v>389</v>
      </c>
      <c r="I903" s="357"/>
      <c r="J903" s="357">
        <v>224.79</v>
      </c>
    </row>
    <row r="904" spans="1:10" ht="55.5" customHeight="1" x14ac:dyDescent="0.15">
      <c r="A904" s="354"/>
      <c r="B904" s="356"/>
      <c r="C904" s="354"/>
      <c r="D904" s="354"/>
      <c r="E904" s="354"/>
      <c r="F904" s="354"/>
      <c r="G904" s="355"/>
      <c r="H904" s="374"/>
      <c r="I904" s="357"/>
      <c r="J904" s="357"/>
    </row>
    <row r="905" spans="1:10" ht="55.5" customHeight="1" x14ac:dyDescent="0.15">
      <c r="A905" s="354"/>
      <c r="B905" s="356" t="s">
        <v>364</v>
      </c>
      <c r="C905" s="354" t="s">
        <v>365</v>
      </c>
      <c r="D905" s="354" t="s">
        <v>366</v>
      </c>
      <c r="E905" s="354" t="s">
        <v>367</v>
      </c>
      <c r="F905" s="354"/>
      <c r="G905" s="355" t="s">
        <v>368</v>
      </c>
      <c r="H905" s="374" t="s">
        <v>369</v>
      </c>
      <c r="I905" s="357" t="s">
        <v>370</v>
      </c>
      <c r="J905" s="357" t="s">
        <v>371</v>
      </c>
    </row>
    <row r="906" spans="1:10" ht="55.5" customHeight="1" x14ac:dyDescent="0.15">
      <c r="A906" s="354" t="s">
        <v>372</v>
      </c>
      <c r="B906" s="356" t="s">
        <v>907</v>
      </c>
      <c r="C906" s="354" t="s">
        <v>277</v>
      </c>
      <c r="D906" s="354" t="s">
        <v>908</v>
      </c>
      <c r="E906" s="354" t="s">
        <v>381</v>
      </c>
      <c r="F906" s="354"/>
      <c r="G906" s="355" t="s">
        <v>319</v>
      </c>
      <c r="H906" s="374">
        <v>1</v>
      </c>
      <c r="I906" s="357">
        <v>19.14</v>
      </c>
      <c r="J906" s="357">
        <v>19.14</v>
      </c>
    </row>
    <row r="907" spans="1:10" ht="55.5" customHeight="1" x14ac:dyDescent="0.15">
      <c r="A907" s="354" t="s">
        <v>393</v>
      </c>
      <c r="B907" s="356" t="s">
        <v>917</v>
      </c>
      <c r="C907" s="354" t="s">
        <v>277</v>
      </c>
      <c r="D907" s="354" t="s">
        <v>918</v>
      </c>
      <c r="E907" s="354" t="s">
        <v>395</v>
      </c>
      <c r="F907" s="354"/>
      <c r="G907" s="355" t="s">
        <v>42</v>
      </c>
      <c r="H907" s="374">
        <v>4.0000000000000003E-5</v>
      </c>
      <c r="I907" s="357">
        <v>53724.61</v>
      </c>
      <c r="J907" s="357">
        <v>2.14</v>
      </c>
    </row>
    <row r="908" spans="1:10" ht="55.5" customHeight="1" x14ac:dyDescent="0.15">
      <c r="A908" s="354" t="s">
        <v>393</v>
      </c>
      <c r="B908" s="356" t="s">
        <v>919</v>
      </c>
      <c r="C908" s="354" t="s">
        <v>277</v>
      </c>
      <c r="D908" s="354" t="s">
        <v>920</v>
      </c>
      <c r="E908" s="354" t="s">
        <v>542</v>
      </c>
      <c r="F908" s="354"/>
      <c r="G908" s="355" t="s">
        <v>42</v>
      </c>
      <c r="H908" s="374">
        <v>4.0000000000000003E-5</v>
      </c>
      <c r="I908" s="357">
        <v>425080.33</v>
      </c>
      <c r="J908" s="357">
        <v>17</v>
      </c>
    </row>
    <row r="909" spans="1:10" ht="55.5" customHeight="1" x14ac:dyDescent="0.15">
      <c r="A909" s="354"/>
      <c r="B909" s="356"/>
      <c r="C909" s="354"/>
      <c r="D909" s="354"/>
      <c r="E909" s="354" t="s">
        <v>385</v>
      </c>
      <c r="F909" s="354">
        <v>0</v>
      </c>
      <c r="G909" s="355" t="s">
        <v>386</v>
      </c>
      <c r="H909" s="374">
        <v>0</v>
      </c>
      <c r="I909" s="357" t="s">
        <v>387</v>
      </c>
      <c r="J909" s="357">
        <v>0</v>
      </c>
    </row>
    <row r="910" spans="1:10" ht="55.5" customHeight="1" x14ac:dyDescent="0.15">
      <c r="A910" s="354"/>
      <c r="B910" s="356"/>
      <c r="C910" s="354"/>
      <c r="D910" s="354"/>
      <c r="E910" s="354" t="s">
        <v>388</v>
      </c>
      <c r="F910" s="354">
        <v>5.74</v>
      </c>
      <c r="G910" s="355"/>
      <c r="H910" s="374" t="s">
        <v>389</v>
      </c>
      <c r="I910" s="357"/>
      <c r="J910" s="357">
        <v>24.88</v>
      </c>
    </row>
    <row r="911" spans="1:10" ht="55.5" customHeight="1" x14ac:dyDescent="0.15">
      <c r="A911" s="354"/>
      <c r="B911" s="356"/>
      <c r="C911" s="354"/>
      <c r="D911" s="354"/>
      <c r="E911" s="354"/>
      <c r="F911" s="354"/>
      <c r="G911" s="355"/>
      <c r="H911" s="374"/>
      <c r="I911" s="357"/>
      <c r="J911" s="357"/>
    </row>
    <row r="912" spans="1:10" ht="55.5" customHeight="1" x14ac:dyDescent="0.15">
      <c r="A912" s="354"/>
      <c r="B912" s="356" t="s">
        <v>364</v>
      </c>
      <c r="C912" s="354" t="s">
        <v>365</v>
      </c>
      <c r="D912" s="354" t="s">
        <v>366</v>
      </c>
      <c r="E912" s="354" t="s">
        <v>367</v>
      </c>
      <c r="F912" s="354"/>
      <c r="G912" s="355" t="s">
        <v>368</v>
      </c>
      <c r="H912" s="374" t="s">
        <v>369</v>
      </c>
      <c r="I912" s="357" t="s">
        <v>370</v>
      </c>
      <c r="J912" s="357" t="s">
        <v>371</v>
      </c>
    </row>
    <row r="913" spans="1:10" ht="55.5" customHeight="1" x14ac:dyDescent="0.15">
      <c r="A913" s="354" t="s">
        <v>372</v>
      </c>
      <c r="B913" s="356" t="s">
        <v>911</v>
      </c>
      <c r="C913" s="354" t="s">
        <v>277</v>
      </c>
      <c r="D913" s="354" t="s">
        <v>912</v>
      </c>
      <c r="E913" s="354" t="s">
        <v>381</v>
      </c>
      <c r="F913" s="354"/>
      <c r="G913" s="355" t="s">
        <v>319</v>
      </c>
      <c r="H913" s="374">
        <v>1</v>
      </c>
      <c r="I913" s="357">
        <v>1.38</v>
      </c>
      <c r="J913" s="357">
        <v>1.38</v>
      </c>
    </row>
    <row r="914" spans="1:10" ht="55.5" customHeight="1" x14ac:dyDescent="0.15">
      <c r="A914" s="354" t="s">
        <v>393</v>
      </c>
      <c r="B914" s="356" t="s">
        <v>917</v>
      </c>
      <c r="C914" s="354" t="s">
        <v>277</v>
      </c>
      <c r="D914" s="354" t="s">
        <v>918</v>
      </c>
      <c r="E914" s="354" t="s">
        <v>395</v>
      </c>
      <c r="F914" s="354"/>
      <c r="G914" s="355" t="s">
        <v>42</v>
      </c>
      <c r="H914" s="374">
        <v>2.9000000000000002E-6</v>
      </c>
      <c r="I914" s="357">
        <v>53724.61</v>
      </c>
      <c r="J914" s="357">
        <v>0.15</v>
      </c>
    </row>
    <row r="915" spans="1:10" ht="55.5" customHeight="1" x14ac:dyDescent="0.15">
      <c r="A915" s="354" t="s">
        <v>393</v>
      </c>
      <c r="B915" s="356" t="s">
        <v>919</v>
      </c>
      <c r="C915" s="354" t="s">
        <v>277</v>
      </c>
      <c r="D915" s="354" t="s">
        <v>920</v>
      </c>
      <c r="E915" s="354" t="s">
        <v>542</v>
      </c>
      <c r="F915" s="354"/>
      <c r="G915" s="355" t="s">
        <v>42</v>
      </c>
      <c r="H915" s="374">
        <v>2.9000000000000002E-6</v>
      </c>
      <c r="I915" s="357">
        <v>425080.33</v>
      </c>
      <c r="J915" s="357">
        <v>1.23</v>
      </c>
    </row>
    <row r="916" spans="1:10" ht="55.5" customHeight="1" x14ac:dyDescent="0.15">
      <c r="A916" s="354"/>
      <c r="B916" s="356"/>
      <c r="C916" s="354"/>
      <c r="D916" s="354"/>
      <c r="E916" s="354" t="s">
        <v>385</v>
      </c>
      <c r="F916" s="354">
        <v>0</v>
      </c>
      <c r="G916" s="355" t="s">
        <v>386</v>
      </c>
      <c r="H916" s="374">
        <v>0</v>
      </c>
      <c r="I916" s="357" t="s">
        <v>387</v>
      </c>
      <c r="J916" s="357">
        <v>0</v>
      </c>
    </row>
    <row r="917" spans="1:10" ht="55.5" customHeight="1" x14ac:dyDescent="0.15">
      <c r="A917" s="354"/>
      <c r="B917" s="356"/>
      <c r="C917" s="354"/>
      <c r="D917" s="354"/>
      <c r="E917" s="354" t="s">
        <v>388</v>
      </c>
      <c r="F917" s="354">
        <v>0.41</v>
      </c>
      <c r="G917" s="355"/>
      <c r="H917" s="374" t="s">
        <v>389</v>
      </c>
      <c r="I917" s="357"/>
      <c r="J917" s="357">
        <v>1.79</v>
      </c>
    </row>
    <row r="918" spans="1:10" ht="55.5" customHeight="1" x14ac:dyDescent="0.15">
      <c r="A918" s="354"/>
      <c r="B918" s="356"/>
      <c r="C918" s="354"/>
      <c r="D918" s="354"/>
      <c r="E918" s="354"/>
      <c r="F918" s="354"/>
      <c r="G918" s="355"/>
      <c r="H918" s="374"/>
      <c r="I918" s="357"/>
      <c r="J918" s="357"/>
    </row>
    <row r="919" spans="1:10" ht="55.5" customHeight="1" x14ac:dyDescent="0.15">
      <c r="A919" s="354"/>
      <c r="B919" s="356" t="s">
        <v>364</v>
      </c>
      <c r="C919" s="354" t="s">
        <v>365</v>
      </c>
      <c r="D919" s="354" t="s">
        <v>366</v>
      </c>
      <c r="E919" s="354" t="s">
        <v>367</v>
      </c>
      <c r="F919" s="354"/>
      <c r="G919" s="355" t="s">
        <v>368</v>
      </c>
      <c r="H919" s="374" t="s">
        <v>369</v>
      </c>
      <c r="I919" s="357" t="s">
        <v>370</v>
      </c>
      <c r="J919" s="357" t="s">
        <v>371</v>
      </c>
    </row>
    <row r="920" spans="1:10" ht="55.5" customHeight="1" x14ac:dyDescent="0.15">
      <c r="A920" s="354" t="s">
        <v>372</v>
      </c>
      <c r="B920" s="356" t="s">
        <v>909</v>
      </c>
      <c r="C920" s="354" t="s">
        <v>277</v>
      </c>
      <c r="D920" s="354" t="s">
        <v>910</v>
      </c>
      <c r="E920" s="354" t="s">
        <v>381</v>
      </c>
      <c r="F920" s="354"/>
      <c r="G920" s="355" t="s">
        <v>319</v>
      </c>
      <c r="H920" s="374">
        <v>1</v>
      </c>
      <c r="I920" s="357">
        <v>3.53</v>
      </c>
      <c r="J920" s="357">
        <v>3.53</v>
      </c>
    </row>
    <row r="921" spans="1:10" ht="55.5" customHeight="1" x14ac:dyDescent="0.15">
      <c r="A921" s="354" t="s">
        <v>393</v>
      </c>
      <c r="B921" s="356" t="s">
        <v>917</v>
      </c>
      <c r="C921" s="354" t="s">
        <v>277</v>
      </c>
      <c r="D921" s="354" t="s">
        <v>918</v>
      </c>
      <c r="E921" s="354" t="s">
        <v>395</v>
      </c>
      <c r="F921" s="354"/>
      <c r="G921" s="355" t="s">
        <v>42</v>
      </c>
      <c r="H921" s="374">
        <v>7.4000000000000003E-6</v>
      </c>
      <c r="I921" s="357">
        <v>53724.61</v>
      </c>
      <c r="J921" s="357">
        <v>0.39</v>
      </c>
    </row>
    <row r="922" spans="1:10" ht="55.5" customHeight="1" x14ac:dyDescent="0.15">
      <c r="A922" s="354" t="s">
        <v>393</v>
      </c>
      <c r="B922" s="356" t="s">
        <v>919</v>
      </c>
      <c r="C922" s="354" t="s">
        <v>277</v>
      </c>
      <c r="D922" s="354" t="s">
        <v>920</v>
      </c>
      <c r="E922" s="354" t="s">
        <v>542</v>
      </c>
      <c r="F922" s="354"/>
      <c r="G922" s="355" t="s">
        <v>42</v>
      </c>
      <c r="H922" s="374">
        <v>7.4000000000000003E-6</v>
      </c>
      <c r="I922" s="357">
        <v>425080.33</v>
      </c>
      <c r="J922" s="357">
        <v>3.14</v>
      </c>
    </row>
    <row r="923" spans="1:10" ht="55.5" customHeight="1" x14ac:dyDescent="0.15">
      <c r="A923" s="354"/>
      <c r="B923" s="356"/>
      <c r="C923" s="354"/>
      <c r="D923" s="354"/>
      <c r="E923" s="354" t="s">
        <v>385</v>
      </c>
      <c r="F923" s="354">
        <v>0</v>
      </c>
      <c r="G923" s="355" t="s">
        <v>386</v>
      </c>
      <c r="H923" s="374">
        <v>0</v>
      </c>
      <c r="I923" s="357" t="s">
        <v>387</v>
      </c>
      <c r="J923" s="357">
        <v>0</v>
      </c>
    </row>
    <row r="924" spans="1:10" ht="55.5" customHeight="1" x14ac:dyDescent="0.15">
      <c r="A924" s="354"/>
      <c r="B924" s="356"/>
      <c r="C924" s="354"/>
      <c r="D924" s="354"/>
      <c r="E924" s="354" t="s">
        <v>388</v>
      </c>
      <c r="F924" s="354">
        <v>1.05</v>
      </c>
      <c r="G924" s="355"/>
      <c r="H924" s="374" t="s">
        <v>389</v>
      </c>
      <c r="I924" s="357"/>
      <c r="J924" s="357">
        <v>4.58</v>
      </c>
    </row>
    <row r="925" spans="1:10" ht="55.5" customHeight="1" x14ac:dyDescent="0.15">
      <c r="A925" s="354"/>
      <c r="B925" s="356"/>
      <c r="C925" s="354"/>
      <c r="D925" s="354"/>
      <c r="E925" s="354"/>
      <c r="F925" s="354"/>
      <c r="G925" s="355"/>
      <c r="H925" s="374"/>
      <c r="I925" s="357"/>
      <c r="J925" s="357"/>
    </row>
    <row r="926" spans="1:10" ht="55.5" customHeight="1" x14ac:dyDescent="0.15">
      <c r="A926" s="354"/>
      <c r="B926" s="356" t="s">
        <v>364</v>
      </c>
      <c r="C926" s="354" t="s">
        <v>365</v>
      </c>
      <c r="D926" s="354" t="s">
        <v>366</v>
      </c>
      <c r="E926" s="354" t="s">
        <v>367</v>
      </c>
      <c r="F926" s="354"/>
      <c r="G926" s="355" t="s">
        <v>368</v>
      </c>
      <c r="H926" s="374" t="s">
        <v>369</v>
      </c>
      <c r="I926" s="357" t="s">
        <v>370</v>
      </c>
      <c r="J926" s="357" t="s">
        <v>371</v>
      </c>
    </row>
    <row r="927" spans="1:10" ht="55.5" customHeight="1" x14ac:dyDescent="0.15">
      <c r="A927" s="354" t="s">
        <v>372</v>
      </c>
      <c r="B927" s="356" t="s">
        <v>913</v>
      </c>
      <c r="C927" s="354" t="s">
        <v>277</v>
      </c>
      <c r="D927" s="354" t="s">
        <v>914</v>
      </c>
      <c r="E927" s="354" t="s">
        <v>381</v>
      </c>
      <c r="F927" s="354"/>
      <c r="G927" s="355" t="s">
        <v>319</v>
      </c>
      <c r="H927" s="374">
        <v>1</v>
      </c>
      <c r="I927" s="357">
        <v>35.9</v>
      </c>
      <c r="J927" s="357">
        <v>35.9</v>
      </c>
    </row>
    <row r="928" spans="1:10" ht="55.5" customHeight="1" x14ac:dyDescent="0.15">
      <c r="A928" s="354" t="s">
        <v>393</v>
      </c>
      <c r="B928" s="356" t="s">
        <v>917</v>
      </c>
      <c r="C928" s="354" t="s">
        <v>277</v>
      </c>
      <c r="D928" s="354" t="s">
        <v>918</v>
      </c>
      <c r="E928" s="354" t="s">
        <v>395</v>
      </c>
      <c r="F928" s="354"/>
      <c r="G928" s="355" t="s">
        <v>42</v>
      </c>
      <c r="H928" s="374">
        <v>7.4999999999999993E-5</v>
      </c>
      <c r="I928" s="357">
        <v>53724.61</v>
      </c>
      <c r="J928" s="357">
        <v>4.0199999999999996</v>
      </c>
    </row>
    <row r="929" spans="1:10" ht="55.5" customHeight="1" x14ac:dyDescent="0.15">
      <c r="A929" s="354" t="s">
        <v>393</v>
      </c>
      <c r="B929" s="356" t="s">
        <v>919</v>
      </c>
      <c r="C929" s="354" t="s">
        <v>277</v>
      </c>
      <c r="D929" s="354" t="s">
        <v>920</v>
      </c>
      <c r="E929" s="354" t="s">
        <v>542</v>
      </c>
      <c r="F929" s="354"/>
      <c r="G929" s="355" t="s">
        <v>42</v>
      </c>
      <c r="H929" s="374">
        <v>7.4999999999999993E-5</v>
      </c>
      <c r="I929" s="357">
        <v>425080.33</v>
      </c>
      <c r="J929" s="357">
        <v>31.88</v>
      </c>
    </row>
    <row r="930" spans="1:10" ht="55.5" customHeight="1" x14ac:dyDescent="0.15">
      <c r="A930" s="354"/>
      <c r="B930" s="356"/>
      <c r="C930" s="354"/>
      <c r="D930" s="354"/>
      <c r="E930" s="354" t="s">
        <v>385</v>
      </c>
      <c r="F930" s="354">
        <v>0</v>
      </c>
      <c r="G930" s="355" t="s">
        <v>386</v>
      </c>
      <c r="H930" s="374">
        <v>0</v>
      </c>
      <c r="I930" s="357" t="s">
        <v>387</v>
      </c>
      <c r="J930" s="357">
        <v>0</v>
      </c>
    </row>
    <row r="931" spans="1:10" ht="55.5" customHeight="1" x14ac:dyDescent="0.15">
      <c r="A931" s="354"/>
      <c r="B931" s="356"/>
      <c r="C931" s="354"/>
      <c r="D931" s="354"/>
      <c r="E931" s="354" t="s">
        <v>388</v>
      </c>
      <c r="F931" s="354">
        <v>10.77</v>
      </c>
      <c r="G931" s="355"/>
      <c r="H931" s="374" t="s">
        <v>389</v>
      </c>
      <c r="I931" s="357"/>
      <c r="J931" s="357">
        <v>46.67</v>
      </c>
    </row>
    <row r="932" spans="1:10" ht="55.5" customHeight="1" x14ac:dyDescent="0.15">
      <c r="A932" s="354"/>
      <c r="B932" s="356"/>
      <c r="C932" s="354"/>
      <c r="D932" s="354"/>
      <c r="E932" s="354"/>
      <c r="F932" s="354"/>
      <c r="G932" s="355"/>
      <c r="H932" s="374"/>
      <c r="I932" s="357"/>
      <c r="J932" s="357"/>
    </row>
    <row r="933" spans="1:10" ht="55.5" customHeight="1" x14ac:dyDescent="0.15">
      <c r="A933" s="354"/>
      <c r="B933" s="356" t="s">
        <v>364</v>
      </c>
      <c r="C933" s="354" t="s">
        <v>365</v>
      </c>
      <c r="D933" s="354" t="s">
        <v>366</v>
      </c>
      <c r="E933" s="354" t="s">
        <v>367</v>
      </c>
      <c r="F933" s="354"/>
      <c r="G933" s="355" t="s">
        <v>368</v>
      </c>
      <c r="H933" s="374" t="s">
        <v>369</v>
      </c>
      <c r="I933" s="357" t="s">
        <v>370</v>
      </c>
      <c r="J933" s="357" t="s">
        <v>371</v>
      </c>
    </row>
    <row r="934" spans="1:10" ht="55.5" customHeight="1" x14ac:dyDescent="0.15">
      <c r="A934" s="354" t="s">
        <v>372</v>
      </c>
      <c r="B934" s="356" t="s">
        <v>915</v>
      </c>
      <c r="C934" s="354" t="s">
        <v>277</v>
      </c>
      <c r="D934" s="354" t="s">
        <v>916</v>
      </c>
      <c r="E934" s="354" t="s">
        <v>381</v>
      </c>
      <c r="F934" s="354"/>
      <c r="G934" s="355" t="s">
        <v>319</v>
      </c>
      <c r="H934" s="374">
        <v>1</v>
      </c>
      <c r="I934" s="357">
        <v>96.22</v>
      </c>
      <c r="J934" s="357">
        <v>96.22</v>
      </c>
    </row>
    <row r="935" spans="1:10" ht="55.5" customHeight="1" x14ac:dyDescent="0.15">
      <c r="A935" s="354" t="s">
        <v>393</v>
      </c>
      <c r="B935" s="356" t="s">
        <v>921</v>
      </c>
      <c r="C935" s="354" t="s">
        <v>277</v>
      </c>
      <c r="D935" s="354" t="s">
        <v>922</v>
      </c>
      <c r="E935" s="354" t="s">
        <v>395</v>
      </c>
      <c r="F935" s="354"/>
      <c r="G935" s="355" t="s">
        <v>845</v>
      </c>
      <c r="H935" s="374">
        <v>23.7</v>
      </c>
      <c r="I935" s="357">
        <v>4.0599999999999996</v>
      </c>
      <c r="J935" s="357">
        <v>96.22</v>
      </c>
    </row>
    <row r="936" spans="1:10" ht="55.5" customHeight="1" x14ac:dyDescent="0.15">
      <c r="A936" s="354"/>
      <c r="B936" s="356"/>
      <c r="C936" s="354"/>
      <c r="D936" s="354"/>
      <c r="E936" s="354" t="s">
        <v>385</v>
      </c>
      <c r="F936" s="354">
        <v>0</v>
      </c>
      <c r="G936" s="355" t="s">
        <v>386</v>
      </c>
      <c r="H936" s="374">
        <v>0</v>
      </c>
      <c r="I936" s="357" t="s">
        <v>387</v>
      </c>
      <c r="J936" s="357">
        <v>0</v>
      </c>
    </row>
    <row r="937" spans="1:10" ht="55.5" customHeight="1" x14ac:dyDescent="0.15">
      <c r="A937" s="354"/>
      <c r="B937" s="356"/>
      <c r="C937" s="354"/>
      <c r="D937" s="354"/>
      <c r="E937" s="354" t="s">
        <v>388</v>
      </c>
      <c r="F937" s="354">
        <v>28.86</v>
      </c>
      <c r="G937" s="355"/>
      <c r="H937" s="374" t="s">
        <v>389</v>
      </c>
      <c r="I937" s="357"/>
      <c r="J937" s="357">
        <v>125.08</v>
      </c>
    </row>
    <row r="938" spans="1:10" ht="55.5" customHeight="1" x14ac:dyDescent="0.15">
      <c r="A938" s="354"/>
      <c r="B938" s="356"/>
      <c r="C938" s="354"/>
      <c r="D938" s="354"/>
      <c r="E938" s="354"/>
      <c r="F938" s="354"/>
      <c r="G938" s="355"/>
      <c r="H938" s="374"/>
      <c r="I938" s="357"/>
      <c r="J938" s="357"/>
    </row>
    <row r="939" spans="1:10" ht="55.5" customHeight="1" x14ac:dyDescent="0.15">
      <c r="A939" s="354"/>
      <c r="B939" s="356" t="s">
        <v>364</v>
      </c>
      <c r="C939" s="354" t="s">
        <v>365</v>
      </c>
      <c r="D939" s="354" t="s">
        <v>366</v>
      </c>
      <c r="E939" s="354" t="s">
        <v>367</v>
      </c>
      <c r="F939" s="354"/>
      <c r="G939" s="355" t="s">
        <v>368</v>
      </c>
      <c r="H939" s="374" t="s">
        <v>369</v>
      </c>
      <c r="I939" s="357" t="s">
        <v>370</v>
      </c>
      <c r="J939" s="357" t="s">
        <v>371</v>
      </c>
    </row>
    <row r="940" spans="1:10" ht="55.5" customHeight="1" x14ac:dyDescent="0.15">
      <c r="A940" s="354" t="s">
        <v>372</v>
      </c>
      <c r="B940" s="356" t="s">
        <v>441</v>
      </c>
      <c r="C940" s="354" t="s">
        <v>283</v>
      </c>
      <c r="D940" s="354" t="s">
        <v>442</v>
      </c>
      <c r="E940" s="354" t="s">
        <v>392</v>
      </c>
      <c r="F940" s="354"/>
      <c r="G940" s="355" t="s">
        <v>319</v>
      </c>
      <c r="H940" s="374">
        <v>1</v>
      </c>
      <c r="I940" s="357">
        <v>18.82</v>
      </c>
      <c r="J940" s="357">
        <v>18.82</v>
      </c>
    </row>
    <row r="941" spans="1:10" ht="55.5" customHeight="1" x14ac:dyDescent="0.15">
      <c r="A941" s="354" t="s">
        <v>376</v>
      </c>
      <c r="B941" s="356" t="s">
        <v>767</v>
      </c>
      <c r="C941" s="354" t="s">
        <v>283</v>
      </c>
      <c r="D941" s="354" t="s">
        <v>768</v>
      </c>
      <c r="E941" s="354" t="s">
        <v>392</v>
      </c>
      <c r="F941" s="354"/>
      <c r="G941" s="355" t="s">
        <v>752</v>
      </c>
      <c r="H941" s="374">
        <v>1</v>
      </c>
      <c r="I941" s="357">
        <v>0.15</v>
      </c>
      <c r="J941" s="357">
        <v>0.15</v>
      </c>
    </row>
    <row r="942" spans="1:10" ht="55.5" customHeight="1" x14ac:dyDescent="0.15">
      <c r="A942" s="354" t="s">
        <v>393</v>
      </c>
      <c r="B942" s="356" t="s">
        <v>796</v>
      </c>
      <c r="C942" s="354" t="s">
        <v>283</v>
      </c>
      <c r="D942" s="354" t="s">
        <v>797</v>
      </c>
      <c r="E942" s="354" t="s">
        <v>798</v>
      </c>
      <c r="F942" s="354"/>
      <c r="G942" s="355" t="s">
        <v>319</v>
      </c>
      <c r="H942" s="374">
        <v>1</v>
      </c>
      <c r="I942" s="357">
        <v>1.83</v>
      </c>
      <c r="J942" s="357">
        <v>1.83</v>
      </c>
    </row>
    <row r="943" spans="1:10" ht="55.5" customHeight="1" x14ac:dyDescent="0.15">
      <c r="A943" s="354" t="s">
        <v>393</v>
      </c>
      <c r="B943" s="356" t="s">
        <v>799</v>
      </c>
      <c r="C943" s="354" t="s">
        <v>283</v>
      </c>
      <c r="D943" s="354" t="s">
        <v>800</v>
      </c>
      <c r="E943" s="354" t="s">
        <v>801</v>
      </c>
      <c r="F943" s="354"/>
      <c r="G943" s="355" t="s">
        <v>319</v>
      </c>
      <c r="H943" s="374">
        <v>1</v>
      </c>
      <c r="I943" s="357">
        <v>0.05</v>
      </c>
      <c r="J943" s="357">
        <v>0.05</v>
      </c>
    </row>
    <row r="944" spans="1:10" ht="55.5" customHeight="1" x14ac:dyDescent="0.15">
      <c r="A944" s="354" t="s">
        <v>393</v>
      </c>
      <c r="B944" s="356" t="s">
        <v>923</v>
      </c>
      <c r="C944" s="354" t="s">
        <v>283</v>
      </c>
      <c r="D944" s="354" t="s">
        <v>924</v>
      </c>
      <c r="E944" s="354" t="s">
        <v>542</v>
      </c>
      <c r="F944" s="354"/>
      <c r="G944" s="355" t="s">
        <v>319</v>
      </c>
      <c r="H944" s="374">
        <v>1</v>
      </c>
      <c r="I944" s="357">
        <v>0.81</v>
      </c>
      <c r="J944" s="357">
        <v>0.81</v>
      </c>
    </row>
    <row r="945" spans="1:10" ht="55.5" customHeight="1" x14ac:dyDescent="0.15">
      <c r="A945" s="354" t="s">
        <v>393</v>
      </c>
      <c r="B945" s="356" t="s">
        <v>769</v>
      </c>
      <c r="C945" s="354" t="s">
        <v>283</v>
      </c>
      <c r="D945" s="354" t="s">
        <v>770</v>
      </c>
      <c r="E945" s="354" t="s">
        <v>568</v>
      </c>
      <c r="F945" s="354"/>
      <c r="G945" s="355" t="s">
        <v>319</v>
      </c>
      <c r="H945" s="374">
        <v>1</v>
      </c>
      <c r="I945" s="357">
        <v>14.55</v>
      </c>
      <c r="J945" s="357">
        <v>14.55</v>
      </c>
    </row>
    <row r="946" spans="1:10" ht="55.5" customHeight="1" x14ac:dyDescent="0.15">
      <c r="A946" s="354" t="s">
        <v>393</v>
      </c>
      <c r="B946" s="356" t="s">
        <v>925</v>
      </c>
      <c r="C946" s="354" t="s">
        <v>283</v>
      </c>
      <c r="D946" s="354" t="s">
        <v>926</v>
      </c>
      <c r="E946" s="354" t="s">
        <v>542</v>
      </c>
      <c r="F946" s="354"/>
      <c r="G946" s="355" t="s">
        <v>319</v>
      </c>
      <c r="H946" s="374">
        <v>1</v>
      </c>
      <c r="I946" s="357">
        <v>0.28999999999999998</v>
      </c>
      <c r="J946" s="357">
        <v>0.28999999999999998</v>
      </c>
    </row>
    <row r="947" spans="1:10" ht="55.5" customHeight="1" x14ac:dyDescent="0.15">
      <c r="A947" s="354" t="s">
        <v>393</v>
      </c>
      <c r="B947" s="356" t="s">
        <v>804</v>
      </c>
      <c r="C947" s="354" t="s">
        <v>283</v>
      </c>
      <c r="D947" s="354" t="s">
        <v>805</v>
      </c>
      <c r="E947" s="354" t="s">
        <v>806</v>
      </c>
      <c r="F947" s="354"/>
      <c r="G947" s="355" t="s">
        <v>319</v>
      </c>
      <c r="H947" s="374">
        <v>1</v>
      </c>
      <c r="I947" s="357">
        <v>0.71</v>
      </c>
      <c r="J947" s="357">
        <v>0.71</v>
      </c>
    </row>
    <row r="948" spans="1:10" ht="55.5" customHeight="1" x14ac:dyDescent="0.15">
      <c r="A948" s="354" t="s">
        <v>393</v>
      </c>
      <c r="B948" s="356" t="s">
        <v>807</v>
      </c>
      <c r="C948" s="354" t="s">
        <v>283</v>
      </c>
      <c r="D948" s="354" t="s">
        <v>808</v>
      </c>
      <c r="E948" s="354" t="s">
        <v>798</v>
      </c>
      <c r="F948" s="354"/>
      <c r="G948" s="355" t="s">
        <v>319</v>
      </c>
      <c r="H948" s="374">
        <v>1</v>
      </c>
      <c r="I948" s="357">
        <v>0.43</v>
      </c>
      <c r="J948" s="357">
        <v>0.43</v>
      </c>
    </row>
    <row r="949" spans="1:10" ht="55.5" customHeight="1" x14ac:dyDescent="0.15">
      <c r="A949" s="354"/>
      <c r="B949" s="356"/>
      <c r="C949" s="354"/>
      <c r="D949" s="354"/>
      <c r="E949" s="354" t="s">
        <v>385</v>
      </c>
      <c r="F949" s="354">
        <v>14.7</v>
      </c>
      <c r="G949" s="355" t="s">
        <v>386</v>
      </c>
      <c r="H949" s="374">
        <v>0</v>
      </c>
      <c r="I949" s="357" t="s">
        <v>387</v>
      </c>
      <c r="J949" s="357">
        <v>14.7</v>
      </c>
    </row>
    <row r="950" spans="1:10" ht="55.5" customHeight="1" x14ac:dyDescent="0.15">
      <c r="A950" s="354"/>
      <c r="B950" s="356"/>
      <c r="C950" s="354"/>
      <c r="D950" s="354"/>
      <c r="E950" s="354" t="s">
        <v>388</v>
      </c>
      <c r="F950" s="354">
        <v>5.64</v>
      </c>
      <c r="G950" s="355"/>
      <c r="H950" s="374" t="s">
        <v>389</v>
      </c>
      <c r="I950" s="357"/>
      <c r="J950" s="357">
        <v>24.46</v>
      </c>
    </row>
    <row r="951" spans="1:10" ht="55.5" customHeight="1" x14ac:dyDescent="0.15">
      <c r="A951" s="354"/>
      <c r="B951" s="356"/>
      <c r="C951" s="354"/>
      <c r="D951" s="354"/>
      <c r="E951" s="354"/>
      <c r="F951" s="354"/>
      <c r="G951" s="355"/>
      <c r="H951" s="374"/>
      <c r="I951" s="357"/>
      <c r="J951" s="357"/>
    </row>
    <row r="952" spans="1:10" ht="55.5" customHeight="1" x14ac:dyDescent="0.15">
      <c r="A952" s="354"/>
      <c r="B952" s="356" t="s">
        <v>364</v>
      </c>
      <c r="C952" s="354" t="s">
        <v>365</v>
      </c>
      <c r="D952" s="354" t="s">
        <v>366</v>
      </c>
      <c r="E952" s="354" t="s">
        <v>367</v>
      </c>
      <c r="F952" s="354"/>
      <c r="G952" s="355" t="s">
        <v>368</v>
      </c>
      <c r="H952" s="374" t="s">
        <v>369</v>
      </c>
      <c r="I952" s="357" t="s">
        <v>370</v>
      </c>
      <c r="J952" s="357" t="s">
        <v>371</v>
      </c>
    </row>
    <row r="953" spans="1:10" ht="55.5" customHeight="1" x14ac:dyDescent="0.15">
      <c r="A953" s="354" t="s">
        <v>372</v>
      </c>
      <c r="B953" s="356" t="s">
        <v>499</v>
      </c>
      <c r="C953" s="354" t="s">
        <v>277</v>
      </c>
      <c r="D953" s="354" t="s">
        <v>500</v>
      </c>
      <c r="E953" s="354" t="s">
        <v>375</v>
      </c>
      <c r="F953" s="354"/>
      <c r="G953" s="355" t="s">
        <v>319</v>
      </c>
      <c r="H953" s="374">
        <v>1</v>
      </c>
      <c r="I953" s="357">
        <v>19.59</v>
      </c>
      <c r="J953" s="357">
        <v>19.59</v>
      </c>
    </row>
    <row r="954" spans="1:10" ht="55.5" customHeight="1" x14ac:dyDescent="0.15">
      <c r="A954" s="354" t="s">
        <v>376</v>
      </c>
      <c r="B954" s="356" t="s">
        <v>927</v>
      </c>
      <c r="C954" s="354" t="s">
        <v>277</v>
      </c>
      <c r="D954" s="354" t="s">
        <v>928</v>
      </c>
      <c r="E954" s="354" t="s">
        <v>375</v>
      </c>
      <c r="F954" s="354"/>
      <c r="G954" s="355" t="s">
        <v>319</v>
      </c>
      <c r="H954" s="374">
        <v>1</v>
      </c>
      <c r="I954" s="357">
        <v>0.12</v>
      </c>
      <c r="J954" s="357">
        <v>0.12</v>
      </c>
    </row>
    <row r="955" spans="1:10" ht="55.5" customHeight="1" x14ac:dyDescent="0.15">
      <c r="A955" s="354" t="s">
        <v>393</v>
      </c>
      <c r="B955" s="356" t="s">
        <v>929</v>
      </c>
      <c r="C955" s="354" t="s">
        <v>277</v>
      </c>
      <c r="D955" s="354" t="s">
        <v>930</v>
      </c>
      <c r="E955" s="354" t="s">
        <v>568</v>
      </c>
      <c r="F955" s="354"/>
      <c r="G955" s="355" t="s">
        <v>319</v>
      </c>
      <c r="H955" s="374">
        <v>1</v>
      </c>
      <c r="I955" s="357">
        <v>15.35</v>
      </c>
      <c r="J955" s="357">
        <v>15.35</v>
      </c>
    </row>
    <row r="956" spans="1:10" ht="55.5" customHeight="1" x14ac:dyDescent="0.15">
      <c r="A956" s="354" t="s">
        <v>393</v>
      </c>
      <c r="B956" s="356" t="s">
        <v>931</v>
      </c>
      <c r="C956" s="354" t="s">
        <v>277</v>
      </c>
      <c r="D956" s="354" t="s">
        <v>932</v>
      </c>
      <c r="E956" s="354" t="s">
        <v>798</v>
      </c>
      <c r="F956" s="354"/>
      <c r="G956" s="355" t="s">
        <v>319</v>
      </c>
      <c r="H956" s="374">
        <v>1</v>
      </c>
      <c r="I956" s="357">
        <v>1.83</v>
      </c>
      <c r="J956" s="357">
        <v>1.83</v>
      </c>
    </row>
    <row r="957" spans="1:10" ht="55.5" customHeight="1" x14ac:dyDescent="0.15">
      <c r="A957" s="354" t="s">
        <v>393</v>
      </c>
      <c r="B957" s="356" t="s">
        <v>933</v>
      </c>
      <c r="C957" s="354" t="s">
        <v>277</v>
      </c>
      <c r="D957" s="354" t="s">
        <v>934</v>
      </c>
      <c r="E957" s="354" t="s">
        <v>806</v>
      </c>
      <c r="F957" s="354"/>
      <c r="G957" s="355" t="s">
        <v>319</v>
      </c>
      <c r="H957" s="374">
        <v>1</v>
      </c>
      <c r="I957" s="357">
        <v>0.71</v>
      </c>
      <c r="J957" s="357">
        <v>0.71</v>
      </c>
    </row>
    <row r="958" spans="1:10" ht="55.5" customHeight="1" x14ac:dyDescent="0.15">
      <c r="A958" s="354" t="s">
        <v>393</v>
      </c>
      <c r="B958" s="356" t="s">
        <v>827</v>
      </c>
      <c r="C958" s="354" t="s">
        <v>277</v>
      </c>
      <c r="D958" s="354" t="s">
        <v>828</v>
      </c>
      <c r="E958" s="354" t="s">
        <v>798</v>
      </c>
      <c r="F958" s="354"/>
      <c r="G958" s="355" t="s">
        <v>319</v>
      </c>
      <c r="H958" s="374">
        <v>1</v>
      </c>
      <c r="I958" s="357">
        <v>0.43</v>
      </c>
      <c r="J958" s="357">
        <v>0.43</v>
      </c>
    </row>
    <row r="959" spans="1:10" ht="55.5" customHeight="1" x14ac:dyDescent="0.15">
      <c r="A959" s="354" t="s">
        <v>393</v>
      </c>
      <c r="B959" s="356" t="s">
        <v>829</v>
      </c>
      <c r="C959" s="354" t="s">
        <v>277</v>
      </c>
      <c r="D959" s="354" t="s">
        <v>830</v>
      </c>
      <c r="E959" s="354" t="s">
        <v>801</v>
      </c>
      <c r="F959" s="354"/>
      <c r="G959" s="355" t="s">
        <v>319</v>
      </c>
      <c r="H959" s="374">
        <v>1</v>
      </c>
      <c r="I959" s="357">
        <v>0.05</v>
      </c>
      <c r="J959" s="357">
        <v>0.05</v>
      </c>
    </row>
    <row r="960" spans="1:10" ht="55.5" customHeight="1" x14ac:dyDescent="0.15">
      <c r="A960" s="354" t="s">
        <v>393</v>
      </c>
      <c r="B960" s="356" t="s">
        <v>935</v>
      </c>
      <c r="C960" s="354" t="s">
        <v>277</v>
      </c>
      <c r="D960" s="354" t="s">
        <v>926</v>
      </c>
      <c r="E960" s="354" t="s">
        <v>542</v>
      </c>
      <c r="F960" s="354"/>
      <c r="G960" s="355" t="s">
        <v>319</v>
      </c>
      <c r="H960" s="374">
        <v>1</v>
      </c>
      <c r="I960" s="357">
        <v>0.28999999999999998</v>
      </c>
      <c r="J960" s="357">
        <v>0.28999999999999998</v>
      </c>
    </row>
    <row r="961" spans="1:10" ht="55.5" customHeight="1" x14ac:dyDescent="0.15">
      <c r="A961" s="354" t="s">
        <v>393</v>
      </c>
      <c r="B961" s="356" t="s">
        <v>936</v>
      </c>
      <c r="C961" s="354" t="s">
        <v>277</v>
      </c>
      <c r="D961" s="354" t="s">
        <v>924</v>
      </c>
      <c r="E961" s="354" t="s">
        <v>542</v>
      </c>
      <c r="F961" s="354"/>
      <c r="G961" s="355" t="s">
        <v>319</v>
      </c>
      <c r="H961" s="374">
        <v>1</v>
      </c>
      <c r="I961" s="357">
        <v>0.81</v>
      </c>
      <c r="J961" s="357">
        <v>0.81</v>
      </c>
    </row>
    <row r="962" spans="1:10" ht="55.5" customHeight="1" x14ac:dyDescent="0.15">
      <c r="A962" s="354"/>
      <c r="B962" s="356"/>
      <c r="C962" s="354"/>
      <c r="D962" s="354"/>
      <c r="E962" s="354" t="s">
        <v>385</v>
      </c>
      <c r="F962" s="354">
        <v>15.47</v>
      </c>
      <c r="G962" s="355" t="s">
        <v>386</v>
      </c>
      <c r="H962" s="374">
        <v>0</v>
      </c>
      <c r="I962" s="357" t="s">
        <v>387</v>
      </c>
      <c r="J962" s="357">
        <v>15.47</v>
      </c>
    </row>
    <row r="963" spans="1:10" ht="55.5" customHeight="1" x14ac:dyDescent="0.15">
      <c r="A963" s="354"/>
      <c r="B963" s="356"/>
      <c r="C963" s="354"/>
      <c r="D963" s="354"/>
      <c r="E963" s="354" t="s">
        <v>388</v>
      </c>
      <c r="F963" s="354">
        <v>5.87</v>
      </c>
      <c r="G963" s="355"/>
      <c r="H963" s="374" t="s">
        <v>389</v>
      </c>
      <c r="I963" s="357"/>
      <c r="J963" s="357">
        <v>25.46</v>
      </c>
    </row>
    <row r="964" spans="1:10" ht="55.5" customHeight="1" x14ac:dyDescent="0.15">
      <c r="A964" s="354"/>
      <c r="B964" s="356"/>
      <c r="C964" s="354"/>
      <c r="D964" s="354"/>
      <c r="E964" s="354"/>
      <c r="F964" s="354"/>
      <c r="G964" s="355"/>
      <c r="H964" s="374"/>
      <c r="I964" s="357"/>
      <c r="J964" s="357"/>
    </row>
    <row r="965" spans="1:10" ht="55.5" customHeight="1" x14ac:dyDescent="0.15">
      <c r="A965" s="354"/>
      <c r="B965" s="356" t="s">
        <v>364</v>
      </c>
      <c r="C965" s="354" t="s">
        <v>365</v>
      </c>
      <c r="D965" s="354" t="s">
        <v>366</v>
      </c>
      <c r="E965" s="354" t="s">
        <v>367</v>
      </c>
      <c r="F965" s="354"/>
      <c r="G965" s="355" t="s">
        <v>368</v>
      </c>
      <c r="H965" s="374" t="s">
        <v>369</v>
      </c>
      <c r="I965" s="357" t="s">
        <v>370</v>
      </c>
      <c r="J965" s="357" t="s">
        <v>371</v>
      </c>
    </row>
    <row r="966" spans="1:10" ht="55.5" customHeight="1" x14ac:dyDescent="0.15">
      <c r="A966" s="354" t="s">
        <v>372</v>
      </c>
      <c r="B966" s="356" t="s">
        <v>501</v>
      </c>
      <c r="C966" s="354" t="s">
        <v>277</v>
      </c>
      <c r="D966" s="354" t="s">
        <v>502</v>
      </c>
      <c r="E966" s="354" t="s">
        <v>503</v>
      </c>
      <c r="F966" s="354"/>
      <c r="G966" s="355" t="s">
        <v>348</v>
      </c>
      <c r="H966" s="374">
        <v>1</v>
      </c>
      <c r="I966" s="357">
        <v>292.07</v>
      </c>
      <c r="J966" s="357">
        <v>292.07</v>
      </c>
    </row>
    <row r="967" spans="1:10" ht="55.5" customHeight="1" x14ac:dyDescent="0.15">
      <c r="A967" s="354" t="s">
        <v>376</v>
      </c>
      <c r="B967" s="356" t="s">
        <v>377</v>
      </c>
      <c r="C967" s="354" t="s">
        <v>277</v>
      </c>
      <c r="D967" s="354" t="s">
        <v>378</v>
      </c>
      <c r="E967" s="354" t="s">
        <v>375</v>
      </c>
      <c r="F967" s="354"/>
      <c r="G967" s="355" t="s">
        <v>319</v>
      </c>
      <c r="H967" s="374">
        <v>2.3433000000000002</v>
      </c>
      <c r="I967" s="357">
        <v>15.39</v>
      </c>
      <c r="J967" s="357">
        <v>36.06</v>
      </c>
    </row>
    <row r="968" spans="1:10" ht="55.5" customHeight="1" x14ac:dyDescent="0.15">
      <c r="A968" s="354" t="s">
        <v>376</v>
      </c>
      <c r="B968" s="356" t="s">
        <v>937</v>
      </c>
      <c r="C968" s="354" t="s">
        <v>277</v>
      </c>
      <c r="D968" s="354" t="s">
        <v>938</v>
      </c>
      <c r="E968" s="354" t="s">
        <v>375</v>
      </c>
      <c r="F968" s="354"/>
      <c r="G968" s="355" t="s">
        <v>319</v>
      </c>
      <c r="H968" s="374">
        <v>1.4811000000000001</v>
      </c>
      <c r="I968" s="357">
        <v>15.76</v>
      </c>
      <c r="J968" s="357">
        <v>23.34</v>
      </c>
    </row>
    <row r="969" spans="1:10" ht="55.5" customHeight="1" x14ac:dyDescent="0.15">
      <c r="A969" s="354" t="s">
        <v>376</v>
      </c>
      <c r="B969" s="356" t="s">
        <v>861</v>
      </c>
      <c r="C969" s="354" t="s">
        <v>277</v>
      </c>
      <c r="D969" s="354" t="s">
        <v>862</v>
      </c>
      <c r="E969" s="354" t="s">
        <v>381</v>
      </c>
      <c r="F969" s="354"/>
      <c r="G969" s="355" t="s">
        <v>345</v>
      </c>
      <c r="H969" s="374">
        <v>0.76229999999999998</v>
      </c>
      <c r="I969" s="357">
        <v>1.54</v>
      </c>
      <c r="J969" s="357">
        <v>1.17</v>
      </c>
    </row>
    <row r="970" spans="1:10" ht="55.5" customHeight="1" x14ac:dyDescent="0.15">
      <c r="A970" s="354" t="s">
        <v>376</v>
      </c>
      <c r="B970" s="356" t="s">
        <v>855</v>
      </c>
      <c r="C970" s="354" t="s">
        <v>277</v>
      </c>
      <c r="D970" s="354" t="s">
        <v>856</v>
      </c>
      <c r="E970" s="354" t="s">
        <v>381</v>
      </c>
      <c r="F970" s="354"/>
      <c r="G970" s="355" t="s">
        <v>384</v>
      </c>
      <c r="H970" s="374">
        <v>0.71879999999999999</v>
      </c>
      <c r="I970" s="357">
        <v>0.26</v>
      </c>
      <c r="J970" s="357">
        <v>0.18</v>
      </c>
    </row>
    <row r="971" spans="1:10" ht="55.5" customHeight="1" x14ac:dyDescent="0.15">
      <c r="A971" s="354" t="s">
        <v>393</v>
      </c>
      <c r="B971" s="356" t="s">
        <v>939</v>
      </c>
      <c r="C971" s="354" t="s">
        <v>277</v>
      </c>
      <c r="D971" s="354" t="s">
        <v>940</v>
      </c>
      <c r="E971" s="354" t="s">
        <v>395</v>
      </c>
      <c r="F971" s="354"/>
      <c r="G971" s="355" t="s">
        <v>348</v>
      </c>
      <c r="H971" s="374">
        <v>0.82689999999999997</v>
      </c>
      <c r="I971" s="357">
        <v>46.44</v>
      </c>
      <c r="J971" s="357">
        <v>38.4</v>
      </c>
    </row>
    <row r="972" spans="1:10" ht="55.5" customHeight="1" x14ac:dyDescent="0.15">
      <c r="A972" s="354" t="s">
        <v>393</v>
      </c>
      <c r="B972" s="356" t="s">
        <v>941</v>
      </c>
      <c r="C972" s="354" t="s">
        <v>277</v>
      </c>
      <c r="D972" s="354" t="s">
        <v>942</v>
      </c>
      <c r="E972" s="354" t="s">
        <v>395</v>
      </c>
      <c r="F972" s="354"/>
      <c r="G972" s="355" t="s">
        <v>6</v>
      </c>
      <c r="H972" s="374">
        <v>212.01939999999999</v>
      </c>
      <c r="I972" s="357">
        <v>0.7</v>
      </c>
      <c r="J972" s="357">
        <v>148.41</v>
      </c>
    </row>
    <row r="973" spans="1:10" ht="55.5" customHeight="1" x14ac:dyDescent="0.15">
      <c r="A973" s="354" t="s">
        <v>393</v>
      </c>
      <c r="B973" s="356" t="s">
        <v>943</v>
      </c>
      <c r="C973" s="354" t="s">
        <v>277</v>
      </c>
      <c r="D973" s="354" t="s">
        <v>944</v>
      </c>
      <c r="E973" s="354" t="s">
        <v>395</v>
      </c>
      <c r="F973" s="354"/>
      <c r="G973" s="355" t="s">
        <v>348</v>
      </c>
      <c r="H973" s="374">
        <v>0.57820000000000005</v>
      </c>
      <c r="I973" s="357">
        <v>76.989999999999995</v>
      </c>
      <c r="J973" s="357">
        <v>44.51</v>
      </c>
    </row>
    <row r="974" spans="1:10" ht="55.5" customHeight="1" x14ac:dyDescent="0.15">
      <c r="A974" s="354"/>
      <c r="B974" s="356"/>
      <c r="C974" s="354"/>
      <c r="D974" s="354"/>
      <c r="E974" s="354" t="s">
        <v>385</v>
      </c>
      <c r="F974" s="354">
        <v>44.52</v>
      </c>
      <c r="G974" s="355" t="s">
        <v>386</v>
      </c>
      <c r="H974" s="374">
        <v>0</v>
      </c>
      <c r="I974" s="357" t="s">
        <v>387</v>
      </c>
      <c r="J974" s="357">
        <v>44.52</v>
      </c>
    </row>
    <row r="975" spans="1:10" ht="55.5" customHeight="1" x14ac:dyDescent="0.15">
      <c r="A975" s="354"/>
      <c r="B975" s="356"/>
      <c r="C975" s="354"/>
      <c r="D975" s="354"/>
      <c r="E975" s="354" t="s">
        <v>388</v>
      </c>
      <c r="F975" s="354">
        <v>87.62</v>
      </c>
      <c r="G975" s="355"/>
      <c r="H975" s="374" t="s">
        <v>389</v>
      </c>
      <c r="I975" s="357"/>
      <c r="J975" s="357">
        <v>379.69</v>
      </c>
    </row>
    <row r="976" spans="1:10" ht="55.5" customHeight="1" x14ac:dyDescent="0.15">
      <c r="A976" s="354"/>
      <c r="B976" s="356"/>
      <c r="C976" s="354"/>
      <c r="D976" s="354"/>
      <c r="E976" s="354"/>
      <c r="F976" s="354"/>
      <c r="G976" s="355"/>
      <c r="H976" s="374"/>
      <c r="I976" s="357"/>
      <c r="J976" s="357"/>
    </row>
    <row r="977" spans="1:10" ht="55.5" customHeight="1" x14ac:dyDescent="0.15">
      <c r="A977" s="354"/>
      <c r="B977" s="356" t="s">
        <v>364</v>
      </c>
      <c r="C977" s="354" t="s">
        <v>365</v>
      </c>
      <c r="D977" s="354" t="s">
        <v>366</v>
      </c>
      <c r="E977" s="354" t="s">
        <v>367</v>
      </c>
      <c r="F977" s="354"/>
      <c r="G977" s="355" t="s">
        <v>368</v>
      </c>
      <c r="H977" s="374" t="s">
        <v>369</v>
      </c>
      <c r="I977" s="357" t="s">
        <v>370</v>
      </c>
      <c r="J977" s="357" t="s">
        <v>371</v>
      </c>
    </row>
    <row r="978" spans="1:10" ht="55.5" customHeight="1" x14ac:dyDescent="0.15">
      <c r="A978" s="354" t="s">
        <v>372</v>
      </c>
      <c r="B978" s="356" t="s">
        <v>596</v>
      </c>
      <c r="C978" s="354" t="s">
        <v>277</v>
      </c>
      <c r="D978" s="354" t="s">
        <v>597</v>
      </c>
      <c r="E978" s="354" t="s">
        <v>503</v>
      </c>
      <c r="F978" s="354"/>
      <c r="G978" s="355" t="s">
        <v>348</v>
      </c>
      <c r="H978" s="374">
        <v>1</v>
      </c>
      <c r="I978" s="357">
        <v>289.81</v>
      </c>
      <c r="J978" s="357">
        <v>289.81</v>
      </c>
    </row>
    <row r="979" spans="1:10" ht="55.5" customHeight="1" x14ac:dyDescent="0.15">
      <c r="A979" s="354" t="s">
        <v>376</v>
      </c>
      <c r="B979" s="356" t="s">
        <v>377</v>
      </c>
      <c r="C979" s="354" t="s">
        <v>277</v>
      </c>
      <c r="D979" s="354" t="s">
        <v>378</v>
      </c>
      <c r="E979" s="354" t="s">
        <v>375</v>
      </c>
      <c r="F979" s="354"/>
      <c r="G979" s="355" t="s">
        <v>319</v>
      </c>
      <c r="H979" s="374">
        <v>2.1057999999999999</v>
      </c>
      <c r="I979" s="357">
        <v>15.39</v>
      </c>
      <c r="J979" s="357">
        <v>32.4</v>
      </c>
    </row>
    <row r="980" spans="1:10" ht="55.5" customHeight="1" x14ac:dyDescent="0.15">
      <c r="A980" s="354" t="s">
        <v>376</v>
      </c>
      <c r="B980" s="356" t="s">
        <v>937</v>
      </c>
      <c r="C980" s="354" t="s">
        <v>277</v>
      </c>
      <c r="D980" s="354" t="s">
        <v>938</v>
      </c>
      <c r="E980" s="354" t="s">
        <v>375</v>
      </c>
      <c r="F980" s="354"/>
      <c r="G980" s="355" t="s">
        <v>319</v>
      </c>
      <c r="H980" s="374">
        <v>1.3314999999999999</v>
      </c>
      <c r="I980" s="357">
        <v>15.76</v>
      </c>
      <c r="J980" s="357">
        <v>20.98</v>
      </c>
    </row>
    <row r="981" spans="1:10" ht="55.5" customHeight="1" x14ac:dyDescent="0.15">
      <c r="A981" s="354" t="s">
        <v>376</v>
      </c>
      <c r="B981" s="356" t="s">
        <v>878</v>
      </c>
      <c r="C981" s="354" t="s">
        <v>277</v>
      </c>
      <c r="D981" s="354" t="s">
        <v>879</v>
      </c>
      <c r="E981" s="354" t="s">
        <v>381</v>
      </c>
      <c r="F981" s="354"/>
      <c r="G981" s="355" t="s">
        <v>345</v>
      </c>
      <c r="H981" s="374">
        <v>0.68530000000000002</v>
      </c>
      <c r="I981" s="357">
        <v>4.1500000000000004</v>
      </c>
      <c r="J981" s="357">
        <v>2.84</v>
      </c>
    </row>
    <row r="982" spans="1:10" ht="55.5" customHeight="1" x14ac:dyDescent="0.15">
      <c r="A982" s="354" t="s">
        <v>376</v>
      </c>
      <c r="B982" s="356" t="s">
        <v>872</v>
      </c>
      <c r="C982" s="354" t="s">
        <v>277</v>
      </c>
      <c r="D982" s="354" t="s">
        <v>873</v>
      </c>
      <c r="E982" s="354" t="s">
        <v>381</v>
      </c>
      <c r="F982" s="354"/>
      <c r="G982" s="355" t="s">
        <v>384</v>
      </c>
      <c r="H982" s="374">
        <v>0.6462</v>
      </c>
      <c r="I982" s="357">
        <v>1.1000000000000001</v>
      </c>
      <c r="J982" s="357">
        <v>0.71</v>
      </c>
    </row>
    <row r="983" spans="1:10" ht="55.5" customHeight="1" x14ac:dyDescent="0.15">
      <c r="A983" s="354" t="s">
        <v>393</v>
      </c>
      <c r="B983" s="356" t="s">
        <v>939</v>
      </c>
      <c r="C983" s="354" t="s">
        <v>277</v>
      </c>
      <c r="D983" s="354" t="s">
        <v>940</v>
      </c>
      <c r="E983" s="354" t="s">
        <v>395</v>
      </c>
      <c r="F983" s="354"/>
      <c r="G983" s="355" t="s">
        <v>348</v>
      </c>
      <c r="H983" s="374">
        <v>0.83250000000000002</v>
      </c>
      <c r="I983" s="357">
        <v>46.44</v>
      </c>
      <c r="J983" s="357">
        <v>38.659999999999997</v>
      </c>
    </row>
    <row r="984" spans="1:10" ht="55.5" customHeight="1" x14ac:dyDescent="0.15">
      <c r="A984" s="354" t="s">
        <v>393</v>
      </c>
      <c r="B984" s="356" t="s">
        <v>941</v>
      </c>
      <c r="C984" s="354" t="s">
        <v>277</v>
      </c>
      <c r="D984" s="354" t="s">
        <v>942</v>
      </c>
      <c r="E984" s="354" t="s">
        <v>395</v>
      </c>
      <c r="F984" s="354"/>
      <c r="G984" s="355" t="s">
        <v>6</v>
      </c>
      <c r="H984" s="374">
        <v>213.45310000000001</v>
      </c>
      <c r="I984" s="357">
        <v>0.7</v>
      </c>
      <c r="J984" s="357">
        <v>149.41</v>
      </c>
    </row>
    <row r="985" spans="1:10" ht="55.5" customHeight="1" x14ac:dyDescent="0.15">
      <c r="A985" s="354" t="s">
        <v>393</v>
      </c>
      <c r="B985" s="356" t="s">
        <v>943</v>
      </c>
      <c r="C985" s="354" t="s">
        <v>277</v>
      </c>
      <c r="D985" s="354" t="s">
        <v>944</v>
      </c>
      <c r="E985" s="354" t="s">
        <v>395</v>
      </c>
      <c r="F985" s="354"/>
      <c r="G985" s="355" t="s">
        <v>348</v>
      </c>
      <c r="H985" s="374">
        <v>0.58209999999999995</v>
      </c>
      <c r="I985" s="357">
        <v>76.989999999999995</v>
      </c>
      <c r="J985" s="357">
        <v>44.81</v>
      </c>
    </row>
    <row r="986" spans="1:10" ht="55.5" customHeight="1" x14ac:dyDescent="0.15">
      <c r="A986" s="354"/>
      <c r="B986" s="356"/>
      <c r="C986" s="354"/>
      <c r="D986" s="354"/>
      <c r="E986" s="354" t="s">
        <v>385</v>
      </c>
      <c r="F986" s="354">
        <v>40.020000000000003</v>
      </c>
      <c r="G986" s="355" t="s">
        <v>386</v>
      </c>
      <c r="H986" s="374">
        <v>0</v>
      </c>
      <c r="I986" s="357" t="s">
        <v>387</v>
      </c>
      <c r="J986" s="357">
        <v>40.020000000000003</v>
      </c>
    </row>
    <row r="987" spans="1:10" ht="55.5" customHeight="1" x14ac:dyDescent="0.15">
      <c r="A987" s="354"/>
      <c r="B987" s="356"/>
      <c r="C987" s="354"/>
      <c r="D987" s="354"/>
      <c r="E987" s="354" t="s">
        <v>388</v>
      </c>
      <c r="F987" s="354">
        <v>86.94</v>
      </c>
      <c r="G987" s="355"/>
      <c r="H987" s="374" t="s">
        <v>389</v>
      </c>
      <c r="I987" s="357"/>
      <c r="J987" s="357">
        <v>376.75</v>
      </c>
    </row>
    <row r="988" spans="1:10" ht="55.5" customHeight="1" x14ac:dyDescent="0.15">
      <c r="A988" s="354"/>
      <c r="B988" s="356"/>
      <c r="C988" s="354"/>
      <c r="D988" s="354"/>
      <c r="E988" s="354"/>
      <c r="F988" s="354"/>
      <c r="G988" s="355"/>
      <c r="H988" s="374"/>
      <c r="I988" s="357"/>
      <c r="J988" s="357"/>
    </row>
    <row r="989" spans="1:10" ht="55.5" customHeight="1" x14ac:dyDescent="0.15">
      <c r="A989" s="354"/>
      <c r="B989" s="356" t="s">
        <v>364</v>
      </c>
      <c r="C989" s="354" t="s">
        <v>365</v>
      </c>
      <c r="D989" s="354" t="s">
        <v>366</v>
      </c>
      <c r="E989" s="354" t="s">
        <v>367</v>
      </c>
      <c r="F989" s="354"/>
      <c r="G989" s="355" t="s">
        <v>368</v>
      </c>
      <c r="H989" s="374" t="s">
        <v>369</v>
      </c>
      <c r="I989" s="357" t="s">
        <v>370</v>
      </c>
      <c r="J989" s="357" t="s">
        <v>371</v>
      </c>
    </row>
    <row r="990" spans="1:10" ht="55.5" customHeight="1" x14ac:dyDescent="0.15">
      <c r="A990" s="354" t="s">
        <v>372</v>
      </c>
      <c r="B990" s="356" t="s">
        <v>823</v>
      </c>
      <c r="C990" s="354" t="s">
        <v>277</v>
      </c>
      <c r="D990" s="354" t="s">
        <v>824</v>
      </c>
      <c r="E990" s="354" t="s">
        <v>375</v>
      </c>
      <c r="F990" s="354"/>
      <c r="G990" s="355" t="s">
        <v>319</v>
      </c>
      <c r="H990" s="374">
        <v>1</v>
      </c>
      <c r="I990" s="357">
        <v>0.03</v>
      </c>
      <c r="J990" s="357">
        <v>0.03</v>
      </c>
    </row>
    <row r="991" spans="1:10" ht="55.5" customHeight="1" x14ac:dyDescent="0.15">
      <c r="A991" s="354" t="s">
        <v>393</v>
      </c>
      <c r="B991" s="356" t="s">
        <v>825</v>
      </c>
      <c r="C991" s="354" t="s">
        <v>277</v>
      </c>
      <c r="D991" s="354" t="s">
        <v>826</v>
      </c>
      <c r="E991" s="354" t="s">
        <v>568</v>
      </c>
      <c r="F991" s="354"/>
      <c r="G991" s="355" t="s">
        <v>319</v>
      </c>
      <c r="H991" s="374">
        <v>5.8999999999999999E-3</v>
      </c>
      <c r="I991" s="357">
        <v>6.59</v>
      </c>
      <c r="J991" s="357">
        <v>0.03</v>
      </c>
    </row>
    <row r="992" spans="1:10" ht="55.5" customHeight="1" x14ac:dyDescent="0.15">
      <c r="A992" s="354"/>
      <c r="B992" s="356"/>
      <c r="C992" s="354"/>
      <c r="D992" s="354"/>
      <c r="E992" s="354" t="s">
        <v>385</v>
      </c>
      <c r="F992" s="354">
        <v>0.03</v>
      </c>
      <c r="G992" s="355" t="s">
        <v>386</v>
      </c>
      <c r="H992" s="374">
        <v>0</v>
      </c>
      <c r="I992" s="357" t="s">
        <v>387</v>
      </c>
      <c r="J992" s="357">
        <v>0.03</v>
      </c>
    </row>
    <row r="993" spans="1:10" ht="55.5" customHeight="1" x14ac:dyDescent="0.15">
      <c r="A993" s="354"/>
      <c r="B993" s="356"/>
      <c r="C993" s="354"/>
      <c r="D993" s="354"/>
      <c r="E993" s="354" t="s">
        <v>388</v>
      </c>
      <c r="F993" s="354">
        <v>0</v>
      </c>
      <c r="G993" s="355"/>
      <c r="H993" s="374" t="s">
        <v>389</v>
      </c>
      <c r="I993" s="357"/>
      <c r="J993" s="357">
        <v>0.03</v>
      </c>
    </row>
    <row r="994" spans="1:10" ht="55.5" customHeight="1" x14ac:dyDescent="0.15">
      <c r="A994" s="354"/>
      <c r="B994" s="356"/>
      <c r="C994" s="354"/>
      <c r="D994" s="354"/>
      <c r="E994" s="354"/>
      <c r="F994" s="354"/>
      <c r="G994" s="355"/>
      <c r="H994" s="374"/>
      <c r="I994" s="357"/>
      <c r="J994" s="357"/>
    </row>
    <row r="995" spans="1:10" ht="55.5" customHeight="1" x14ac:dyDescent="0.15">
      <c r="A995" s="354"/>
      <c r="B995" s="356" t="s">
        <v>364</v>
      </c>
      <c r="C995" s="354" t="s">
        <v>365</v>
      </c>
      <c r="D995" s="354" t="s">
        <v>366</v>
      </c>
      <c r="E995" s="354" t="s">
        <v>367</v>
      </c>
      <c r="F995" s="354"/>
      <c r="G995" s="355" t="s">
        <v>368</v>
      </c>
      <c r="H995" s="374" t="s">
        <v>369</v>
      </c>
      <c r="I995" s="357" t="s">
        <v>370</v>
      </c>
      <c r="J995" s="357" t="s">
        <v>371</v>
      </c>
    </row>
    <row r="996" spans="1:10" ht="55.5" customHeight="1" x14ac:dyDescent="0.15">
      <c r="A996" s="354" t="s">
        <v>372</v>
      </c>
      <c r="B996" s="356" t="s">
        <v>927</v>
      </c>
      <c r="C996" s="354" t="s">
        <v>277</v>
      </c>
      <c r="D996" s="354" t="s">
        <v>928</v>
      </c>
      <c r="E996" s="354" t="s">
        <v>375</v>
      </c>
      <c r="F996" s="354"/>
      <c r="G996" s="355" t="s">
        <v>319</v>
      </c>
      <c r="H996" s="374">
        <v>1</v>
      </c>
      <c r="I996" s="357">
        <v>0.12</v>
      </c>
      <c r="J996" s="357">
        <v>0.12</v>
      </c>
    </row>
    <row r="997" spans="1:10" ht="55.5" customHeight="1" x14ac:dyDescent="0.15">
      <c r="A997" s="354" t="s">
        <v>393</v>
      </c>
      <c r="B997" s="356" t="s">
        <v>929</v>
      </c>
      <c r="C997" s="354" t="s">
        <v>277</v>
      </c>
      <c r="D997" s="354" t="s">
        <v>930</v>
      </c>
      <c r="E997" s="354" t="s">
        <v>568</v>
      </c>
      <c r="F997" s="354"/>
      <c r="G997" s="355" t="s">
        <v>319</v>
      </c>
      <c r="H997" s="374">
        <v>8.2000000000000007E-3</v>
      </c>
      <c r="I997" s="357">
        <v>15.35</v>
      </c>
      <c r="J997" s="357">
        <v>0.12</v>
      </c>
    </row>
    <row r="998" spans="1:10" ht="55.5" customHeight="1" x14ac:dyDescent="0.15">
      <c r="A998" s="354"/>
      <c r="B998" s="356"/>
      <c r="C998" s="354"/>
      <c r="D998" s="354"/>
      <c r="E998" s="354" t="s">
        <v>385</v>
      </c>
      <c r="F998" s="354">
        <v>0.12</v>
      </c>
      <c r="G998" s="355" t="s">
        <v>386</v>
      </c>
      <c r="H998" s="374">
        <v>0</v>
      </c>
      <c r="I998" s="357" t="s">
        <v>387</v>
      </c>
      <c r="J998" s="357">
        <v>0.12</v>
      </c>
    </row>
    <row r="999" spans="1:10" ht="55.5" customHeight="1" x14ac:dyDescent="0.15">
      <c r="A999" s="354"/>
      <c r="B999" s="356"/>
      <c r="C999" s="354"/>
      <c r="D999" s="354"/>
      <c r="E999" s="354" t="s">
        <v>388</v>
      </c>
      <c r="F999" s="354">
        <v>0.03</v>
      </c>
      <c r="G999" s="355"/>
      <c r="H999" s="374" t="s">
        <v>389</v>
      </c>
      <c r="I999" s="357"/>
      <c r="J999" s="357">
        <v>0.15</v>
      </c>
    </row>
    <row r="1000" spans="1:10" ht="55.5" customHeight="1" x14ac:dyDescent="0.15">
      <c r="A1000" s="354"/>
      <c r="B1000" s="356"/>
      <c r="C1000" s="354"/>
      <c r="D1000" s="354"/>
      <c r="E1000" s="354"/>
      <c r="F1000" s="354"/>
      <c r="G1000" s="355"/>
      <c r="H1000" s="374"/>
      <c r="I1000" s="357"/>
      <c r="J1000" s="357"/>
    </row>
    <row r="1001" spans="1:10" ht="55.5" customHeight="1" x14ac:dyDescent="0.15">
      <c r="A1001" s="354"/>
      <c r="B1001" s="356" t="s">
        <v>364</v>
      </c>
      <c r="C1001" s="354" t="s">
        <v>365</v>
      </c>
      <c r="D1001" s="354" t="s">
        <v>366</v>
      </c>
      <c r="E1001" s="354" t="s">
        <v>367</v>
      </c>
      <c r="F1001" s="354"/>
      <c r="G1001" s="355" t="s">
        <v>368</v>
      </c>
      <c r="H1001" s="374" t="s">
        <v>369</v>
      </c>
      <c r="I1001" s="357" t="s">
        <v>370</v>
      </c>
      <c r="J1001" s="357" t="s">
        <v>371</v>
      </c>
    </row>
    <row r="1002" spans="1:10" ht="55.5" customHeight="1" x14ac:dyDescent="0.15">
      <c r="A1002" s="354" t="s">
        <v>372</v>
      </c>
      <c r="B1002" s="356" t="s">
        <v>945</v>
      </c>
      <c r="C1002" s="354" t="s">
        <v>277</v>
      </c>
      <c r="D1002" s="354" t="s">
        <v>946</v>
      </c>
      <c r="E1002" s="354" t="s">
        <v>375</v>
      </c>
      <c r="F1002" s="354"/>
      <c r="G1002" s="355" t="s">
        <v>319</v>
      </c>
      <c r="H1002" s="374">
        <v>1</v>
      </c>
      <c r="I1002" s="357">
        <v>0.4</v>
      </c>
      <c r="J1002" s="357">
        <v>0.4</v>
      </c>
    </row>
    <row r="1003" spans="1:10" ht="55.5" customHeight="1" x14ac:dyDescent="0.15">
      <c r="A1003" s="354" t="s">
        <v>393</v>
      </c>
      <c r="B1003" s="356" t="s">
        <v>947</v>
      </c>
      <c r="C1003" s="354" t="s">
        <v>277</v>
      </c>
      <c r="D1003" s="354" t="s">
        <v>774</v>
      </c>
      <c r="E1003" s="354" t="s">
        <v>568</v>
      </c>
      <c r="F1003" s="354"/>
      <c r="G1003" s="355" t="s">
        <v>319</v>
      </c>
      <c r="H1003" s="374">
        <v>2.6599999999999999E-2</v>
      </c>
      <c r="I1003" s="357">
        <v>15.35</v>
      </c>
      <c r="J1003" s="357">
        <v>0.4</v>
      </c>
    </row>
    <row r="1004" spans="1:10" ht="55.5" customHeight="1" x14ac:dyDescent="0.15">
      <c r="A1004" s="354"/>
      <c r="B1004" s="356"/>
      <c r="C1004" s="354"/>
      <c r="D1004" s="354"/>
      <c r="E1004" s="354" t="s">
        <v>385</v>
      </c>
      <c r="F1004" s="354">
        <v>0.4</v>
      </c>
      <c r="G1004" s="355" t="s">
        <v>386</v>
      </c>
      <c r="H1004" s="374">
        <v>0</v>
      </c>
      <c r="I1004" s="357" t="s">
        <v>387</v>
      </c>
      <c r="J1004" s="357">
        <v>0.4</v>
      </c>
    </row>
    <row r="1005" spans="1:10" ht="55.5" customHeight="1" x14ac:dyDescent="0.15">
      <c r="A1005" s="354"/>
      <c r="B1005" s="356"/>
      <c r="C1005" s="354"/>
      <c r="D1005" s="354"/>
      <c r="E1005" s="354" t="s">
        <v>388</v>
      </c>
      <c r="F1005" s="354">
        <v>0.12</v>
      </c>
      <c r="G1005" s="355"/>
      <c r="H1005" s="374" t="s">
        <v>389</v>
      </c>
      <c r="I1005" s="357"/>
      <c r="J1005" s="357">
        <v>0.52</v>
      </c>
    </row>
    <row r="1006" spans="1:10" ht="55.5" customHeight="1" x14ac:dyDescent="0.15">
      <c r="A1006" s="354"/>
      <c r="B1006" s="356"/>
      <c r="C1006" s="354"/>
      <c r="D1006" s="354"/>
      <c r="E1006" s="354"/>
      <c r="F1006" s="354"/>
      <c r="G1006" s="355"/>
      <c r="H1006" s="374"/>
      <c r="I1006" s="357"/>
      <c r="J1006" s="357"/>
    </row>
    <row r="1007" spans="1:10" ht="55.5" customHeight="1" x14ac:dyDescent="0.15">
      <c r="A1007" s="354"/>
      <c r="B1007" s="356" t="s">
        <v>364</v>
      </c>
      <c r="C1007" s="354" t="s">
        <v>365</v>
      </c>
      <c r="D1007" s="354" t="s">
        <v>366</v>
      </c>
      <c r="E1007" s="354" t="s">
        <v>367</v>
      </c>
      <c r="F1007" s="354"/>
      <c r="G1007" s="355" t="s">
        <v>368</v>
      </c>
      <c r="H1007" s="374" t="s">
        <v>369</v>
      </c>
      <c r="I1007" s="357" t="s">
        <v>370</v>
      </c>
      <c r="J1007" s="357" t="s">
        <v>371</v>
      </c>
    </row>
    <row r="1008" spans="1:10" ht="55.5" customHeight="1" x14ac:dyDescent="0.15">
      <c r="A1008" s="354" t="s">
        <v>372</v>
      </c>
      <c r="B1008" s="356" t="s">
        <v>948</v>
      </c>
      <c r="C1008" s="354" t="s">
        <v>277</v>
      </c>
      <c r="D1008" s="354" t="s">
        <v>949</v>
      </c>
      <c r="E1008" s="354" t="s">
        <v>375</v>
      </c>
      <c r="F1008" s="354"/>
      <c r="G1008" s="355" t="s">
        <v>319</v>
      </c>
      <c r="H1008" s="374">
        <v>1</v>
      </c>
      <c r="I1008" s="357">
        <v>0.04</v>
      </c>
      <c r="J1008" s="357">
        <v>0.04</v>
      </c>
    </row>
    <row r="1009" spans="1:10" ht="55.5" customHeight="1" x14ac:dyDescent="0.15">
      <c r="A1009" s="354" t="s">
        <v>393</v>
      </c>
      <c r="B1009" s="356" t="s">
        <v>950</v>
      </c>
      <c r="C1009" s="354" t="s">
        <v>277</v>
      </c>
      <c r="D1009" s="354" t="s">
        <v>951</v>
      </c>
      <c r="E1009" s="354" t="s">
        <v>568</v>
      </c>
      <c r="F1009" s="354"/>
      <c r="G1009" s="355" t="s">
        <v>319</v>
      </c>
      <c r="H1009" s="374">
        <v>3.5999999999999999E-3</v>
      </c>
      <c r="I1009" s="357">
        <v>13.19</v>
      </c>
      <c r="J1009" s="357">
        <v>0.04</v>
      </c>
    </row>
    <row r="1010" spans="1:10" ht="55.5" customHeight="1" x14ac:dyDescent="0.15">
      <c r="A1010" s="354"/>
      <c r="B1010" s="356"/>
      <c r="C1010" s="354"/>
      <c r="D1010" s="354"/>
      <c r="E1010" s="354" t="s">
        <v>385</v>
      </c>
      <c r="F1010" s="354">
        <v>0.04</v>
      </c>
      <c r="G1010" s="355" t="s">
        <v>386</v>
      </c>
      <c r="H1010" s="374">
        <v>0</v>
      </c>
      <c r="I1010" s="357" t="s">
        <v>387</v>
      </c>
      <c r="J1010" s="357">
        <v>0.04</v>
      </c>
    </row>
    <row r="1011" spans="1:10" ht="55.5" customHeight="1" x14ac:dyDescent="0.15">
      <c r="A1011" s="354"/>
      <c r="B1011" s="356"/>
      <c r="C1011" s="354"/>
      <c r="D1011" s="354"/>
      <c r="E1011" s="354" t="s">
        <v>388</v>
      </c>
      <c r="F1011" s="354">
        <v>0.01</v>
      </c>
      <c r="G1011" s="355"/>
      <c r="H1011" s="374" t="s">
        <v>389</v>
      </c>
      <c r="I1011" s="357"/>
      <c r="J1011" s="357">
        <v>0.05</v>
      </c>
    </row>
    <row r="1012" spans="1:10" ht="55.5" customHeight="1" x14ac:dyDescent="0.15">
      <c r="A1012" s="354"/>
      <c r="B1012" s="356"/>
      <c r="C1012" s="354"/>
      <c r="D1012" s="354"/>
      <c r="E1012" s="354"/>
      <c r="F1012" s="354"/>
      <c r="G1012" s="355"/>
      <c r="H1012" s="374"/>
      <c r="I1012" s="357"/>
      <c r="J1012" s="357"/>
    </row>
    <row r="1013" spans="1:10" ht="55.5" customHeight="1" x14ac:dyDescent="0.15">
      <c r="A1013" s="354"/>
      <c r="B1013" s="356" t="s">
        <v>364</v>
      </c>
      <c r="C1013" s="354" t="s">
        <v>365</v>
      </c>
      <c r="D1013" s="354" t="s">
        <v>366</v>
      </c>
      <c r="E1013" s="354" t="s">
        <v>367</v>
      </c>
      <c r="F1013" s="354"/>
      <c r="G1013" s="355" t="s">
        <v>368</v>
      </c>
      <c r="H1013" s="374" t="s">
        <v>369</v>
      </c>
      <c r="I1013" s="357" t="s">
        <v>370</v>
      </c>
      <c r="J1013" s="357" t="s">
        <v>371</v>
      </c>
    </row>
    <row r="1014" spans="1:10" ht="55.5" customHeight="1" x14ac:dyDescent="0.15">
      <c r="A1014" s="354" t="s">
        <v>372</v>
      </c>
      <c r="B1014" s="356" t="s">
        <v>952</v>
      </c>
      <c r="C1014" s="354" t="s">
        <v>277</v>
      </c>
      <c r="D1014" s="354" t="s">
        <v>953</v>
      </c>
      <c r="E1014" s="354" t="s">
        <v>375</v>
      </c>
      <c r="F1014" s="354"/>
      <c r="G1014" s="355" t="s">
        <v>319</v>
      </c>
      <c r="H1014" s="374">
        <v>1</v>
      </c>
      <c r="I1014" s="357">
        <v>0.04</v>
      </c>
      <c r="J1014" s="357">
        <v>0.04</v>
      </c>
    </row>
    <row r="1015" spans="1:10" ht="55.5" customHeight="1" x14ac:dyDescent="0.15">
      <c r="A1015" s="354" t="s">
        <v>393</v>
      </c>
      <c r="B1015" s="356" t="s">
        <v>954</v>
      </c>
      <c r="C1015" s="354" t="s">
        <v>277</v>
      </c>
      <c r="D1015" s="354" t="s">
        <v>955</v>
      </c>
      <c r="E1015" s="354" t="s">
        <v>568</v>
      </c>
      <c r="F1015" s="354"/>
      <c r="G1015" s="355" t="s">
        <v>319</v>
      </c>
      <c r="H1015" s="374">
        <v>5.8999999999999999E-3</v>
      </c>
      <c r="I1015" s="357">
        <v>8.32</v>
      </c>
      <c r="J1015" s="357">
        <v>0.04</v>
      </c>
    </row>
    <row r="1016" spans="1:10" ht="55.5" customHeight="1" x14ac:dyDescent="0.15">
      <c r="A1016" s="354"/>
      <c r="B1016" s="356"/>
      <c r="C1016" s="354"/>
      <c r="D1016" s="354"/>
      <c r="E1016" s="354" t="s">
        <v>385</v>
      </c>
      <c r="F1016" s="354">
        <v>0.04</v>
      </c>
      <c r="G1016" s="355" t="s">
        <v>386</v>
      </c>
      <c r="H1016" s="374">
        <v>0</v>
      </c>
      <c r="I1016" s="357" t="s">
        <v>387</v>
      </c>
      <c r="J1016" s="357">
        <v>0.04</v>
      </c>
    </row>
    <row r="1017" spans="1:10" ht="55.5" customHeight="1" x14ac:dyDescent="0.15">
      <c r="A1017" s="354"/>
      <c r="B1017" s="356"/>
      <c r="C1017" s="354"/>
      <c r="D1017" s="354"/>
      <c r="E1017" s="354" t="s">
        <v>388</v>
      </c>
      <c r="F1017" s="354">
        <v>0.01</v>
      </c>
      <c r="G1017" s="355"/>
      <c r="H1017" s="374" t="s">
        <v>389</v>
      </c>
      <c r="I1017" s="357"/>
      <c r="J1017" s="357">
        <v>0.05</v>
      </c>
    </row>
    <row r="1018" spans="1:10" ht="55.5" customHeight="1" x14ac:dyDescent="0.15">
      <c r="A1018" s="354"/>
      <c r="B1018" s="356"/>
      <c r="C1018" s="354"/>
      <c r="D1018" s="354"/>
      <c r="E1018" s="354"/>
      <c r="F1018" s="354"/>
      <c r="G1018" s="355"/>
      <c r="H1018" s="374"/>
      <c r="I1018" s="357"/>
      <c r="J1018" s="357"/>
    </row>
    <row r="1019" spans="1:10" ht="55.5" customHeight="1" x14ac:dyDescent="0.15">
      <c r="A1019" s="354"/>
      <c r="B1019" s="356" t="s">
        <v>364</v>
      </c>
      <c r="C1019" s="354" t="s">
        <v>365</v>
      </c>
      <c r="D1019" s="354" t="s">
        <v>366</v>
      </c>
      <c r="E1019" s="354" t="s">
        <v>367</v>
      </c>
      <c r="F1019" s="354"/>
      <c r="G1019" s="355" t="s">
        <v>368</v>
      </c>
      <c r="H1019" s="374" t="s">
        <v>369</v>
      </c>
      <c r="I1019" s="357" t="s">
        <v>370</v>
      </c>
      <c r="J1019" s="357" t="s">
        <v>371</v>
      </c>
    </row>
    <row r="1020" spans="1:10" ht="55.5" customHeight="1" x14ac:dyDescent="0.15">
      <c r="A1020" s="354" t="s">
        <v>372</v>
      </c>
      <c r="B1020" s="356" t="s">
        <v>956</v>
      </c>
      <c r="C1020" s="354" t="s">
        <v>277</v>
      </c>
      <c r="D1020" s="354" t="s">
        <v>957</v>
      </c>
      <c r="E1020" s="354" t="s">
        <v>375</v>
      </c>
      <c r="F1020" s="354"/>
      <c r="G1020" s="355" t="s">
        <v>319</v>
      </c>
      <c r="H1020" s="374">
        <v>1</v>
      </c>
      <c r="I1020" s="357">
        <v>7.0000000000000007E-2</v>
      </c>
      <c r="J1020" s="357">
        <v>7.0000000000000007E-2</v>
      </c>
    </row>
    <row r="1021" spans="1:10" ht="55.5" customHeight="1" x14ac:dyDescent="0.15">
      <c r="A1021" s="354" t="s">
        <v>393</v>
      </c>
      <c r="B1021" s="356" t="s">
        <v>958</v>
      </c>
      <c r="C1021" s="354" t="s">
        <v>277</v>
      </c>
      <c r="D1021" s="354" t="s">
        <v>959</v>
      </c>
      <c r="E1021" s="354" t="s">
        <v>568</v>
      </c>
      <c r="F1021" s="354"/>
      <c r="G1021" s="355" t="s">
        <v>319</v>
      </c>
      <c r="H1021" s="374">
        <v>5.8999999999999999E-3</v>
      </c>
      <c r="I1021" s="357">
        <v>12.17</v>
      </c>
      <c r="J1021" s="357">
        <v>7.0000000000000007E-2</v>
      </c>
    </row>
    <row r="1022" spans="1:10" ht="55.5" customHeight="1" x14ac:dyDescent="0.15">
      <c r="A1022" s="354"/>
      <c r="B1022" s="356"/>
      <c r="C1022" s="354"/>
      <c r="D1022" s="354"/>
      <c r="E1022" s="354" t="s">
        <v>385</v>
      </c>
      <c r="F1022" s="354">
        <v>7.0000000000000007E-2</v>
      </c>
      <c r="G1022" s="355" t="s">
        <v>386</v>
      </c>
      <c r="H1022" s="374">
        <v>0</v>
      </c>
      <c r="I1022" s="357" t="s">
        <v>387</v>
      </c>
      <c r="J1022" s="357">
        <v>7.0000000000000007E-2</v>
      </c>
    </row>
    <row r="1023" spans="1:10" ht="55.5" customHeight="1" x14ac:dyDescent="0.15">
      <c r="A1023" s="354"/>
      <c r="B1023" s="356"/>
      <c r="C1023" s="354"/>
      <c r="D1023" s="354"/>
      <c r="E1023" s="354" t="s">
        <v>388</v>
      </c>
      <c r="F1023" s="354">
        <v>0.02</v>
      </c>
      <c r="G1023" s="355"/>
      <c r="H1023" s="374" t="s">
        <v>389</v>
      </c>
      <c r="I1023" s="357"/>
      <c r="J1023" s="357">
        <v>0.09</v>
      </c>
    </row>
    <row r="1024" spans="1:10" ht="55.5" customHeight="1" x14ac:dyDescent="0.15">
      <c r="A1024" s="354"/>
      <c r="B1024" s="356"/>
      <c r="C1024" s="354"/>
      <c r="D1024" s="354"/>
      <c r="E1024" s="354"/>
      <c r="F1024" s="354"/>
      <c r="G1024" s="355"/>
      <c r="H1024" s="374"/>
      <c r="I1024" s="357"/>
      <c r="J1024" s="357"/>
    </row>
    <row r="1025" spans="1:10" ht="55.5" customHeight="1" x14ac:dyDescent="0.15">
      <c r="A1025" s="354"/>
      <c r="B1025" s="356" t="s">
        <v>364</v>
      </c>
      <c r="C1025" s="354" t="s">
        <v>365</v>
      </c>
      <c r="D1025" s="354" t="s">
        <v>366</v>
      </c>
      <c r="E1025" s="354" t="s">
        <v>367</v>
      </c>
      <c r="F1025" s="354"/>
      <c r="G1025" s="355" t="s">
        <v>368</v>
      </c>
      <c r="H1025" s="374" t="s">
        <v>369</v>
      </c>
      <c r="I1025" s="357" t="s">
        <v>370</v>
      </c>
      <c r="J1025" s="357" t="s">
        <v>371</v>
      </c>
    </row>
    <row r="1026" spans="1:10" ht="55.5" customHeight="1" x14ac:dyDescent="0.15">
      <c r="A1026" s="354" t="s">
        <v>372</v>
      </c>
      <c r="B1026" s="356" t="s">
        <v>960</v>
      </c>
      <c r="C1026" s="354" t="s">
        <v>277</v>
      </c>
      <c r="D1026" s="354" t="s">
        <v>961</v>
      </c>
      <c r="E1026" s="354" t="s">
        <v>375</v>
      </c>
      <c r="F1026" s="354"/>
      <c r="G1026" s="355" t="s">
        <v>319</v>
      </c>
      <c r="H1026" s="374">
        <v>1</v>
      </c>
      <c r="I1026" s="357">
        <v>0.23</v>
      </c>
      <c r="J1026" s="357">
        <v>0.23</v>
      </c>
    </row>
    <row r="1027" spans="1:10" ht="55.5" customHeight="1" x14ac:dyDescent="0.15">
      <c r="A1027" s="354" t="s">
        <v>393</v>
      </c>
      <c r="B1027" s="356" t="s">
        <v>962</v>
      </c>
      <c r="C1027" s="354" t="s">
        <v>277</v>
      </c>
      <c r="D1027" s="354" t="s">
        <v>786</v>
      </c>
      <c r="E1027" s="354" t="s">
        <v>568</v>
      </c>
      <c r="F1027" s="354"/>
      <c r="G1027" s="355" t="s">
        <v>319</v>
      </c>
      <c r="H1027" s="374">
        <v>1.5100000000000001E-2</v>
      </c>
      <c r="I1027" s="357">
        <v>15.35</v>
      </c>
      <c r="J1027" s="357">
        <v>0.23</v>
      </c>
    </row>
    <row r="1028" spans="1:10" ht="55.5" customHeight="1" x14ac:dyDescent="0.15">
      <c r="A1028" s="354"/>
      <c r="B1028" s="356"/>
      <c r="C1028" s="354"/>
      <c r="D1028" s="354"/>
      <c r="E1028" s="354" t="s">
        <v>385</v>
      </c>
      <c r="F1028" s="354">
        <v>0.23</v>
      </c>
      <c r="G1028" s="355" t="s">
        <v>386</v>
      </c>
      <c r="H1028" s="374">
        <v>0</v>
      </c>
      <c r="I1028" s="357" t="s">
        <v>387</v>
      </c>
      <c r="J1028" s="357">
        <v>0.23</v>
      </c>
    </row>
    <row r="1029" spans="1:10" ht="55.5" customHeight="1" x14ac:dyDescent="0.15">
      <c r="A1029" s="354"/>
      <c r="B1029" s="356"/>
      <c r="C1029" s="354"/>
      <c r="D1029" s="354"/>
      <c r="E1029" s="354" t="s">
        <v>388</v>
      </c>
      <c r="F1029" s="354">
        <v>0.06</v>
      </c>
      <c r="G1029" s="355"/>
      <c r="H1029" s="374" t="s">
        <v>389</v>
      </c>
      <c r="I1029" s="357"/>
      <c r="J1029" s="357">
        <v>0.28999999999999998</v>
      </c>
    </row>
    <row r="1030" spans="1:10" ht="55.5" customHeight="1" x14ac:dyDescent="0.15">
      <c r="A1030" s="354"/>
      <c r="B1030" s="356"/>
      <c r="C1030" s="354"/>
      <c r="D1030" s="354"/>
      <c r="E1030" s="354"/>
      <c r="F1030" s="354"/>
      <c r="G1030" s="355"/>
      <c r="H1030" s="374"/>
      <c r="I1030" s="357"/>
      <c r="J1030" s="357"/>
    </row>
    <row r="1031" spans="1:10" ht="55.5" customHeight="1" x14ac:dyDescent="0.15">
      <c r="A1031" s="354"/>
      <c r="B1031" s="356" t="s">
        <v>364</v>
      </c>
      <c r="C1031" s="354" t="s">
        <v>365</v>
      </c>
      <c r="D1031" s="354" t="s">
        <v>366</v>
      </c>
      <c r="E1031" s="354" t="s">
        <v>367</v>
      </c>
      <c r="F1031" s="354"/>
      <c r="G1031" s="355" t="s">
        <v>368</v>
      </c>
      <c r="H1031" s="374" t="s">
        <v>369</v>
      </c>
      <c r="I1031" s="357" t="s">
        <v>370</v>
      </c>
      <c r="J1031" s="357" t="s">
        <v>371</v>
      </c>
    </row>
    <row r="1032" spans="1:10" ht="55.5" customHeight="1" x14ac:dyDescent="0.15">
      <c r="A1032" s="354" t="s">
        <v>372</v>
      </c>
      <c r="B1032" s="356" t="s">
        <v>963</v>
      </c>
      <c r="C1032" s="354" t="s">
        <v>277</v>
      </c>
      <c r="D1032" s="354" t="s">
        <v>964</v>
      </c>
      <c r="E1032" s="354" t="s">
        <v>375</v>
      </c>
      <c r="F1032" s="354"/>
      <c r="G1032" s="355" t="s">
        <v>319</v>
      </c>
      <c r="H1032" s="374">
        <v>1</v>
      </c>
      <c r="I1032" s="357">
        <v>0.16</v>
      </c>
      <c r="J1032" s="357">
        <v>0.16</v>
      </c>
    </row>
    <row r="1033" spans="1:10" ht="55.5" customHeight="1" x14ac:dyDescent="0.15">
      <c r="A1033" s="354" t="s">
        <v>393</v>
      </c>
      <c r="B1033" s="356" t="s">
        <v>965</v>
      </c>
      <c r="C1033" s="354" t="s">
        <v>277</v>
      </c>
      <c r="D1033" s="354" t="s">
        <v>966</v>
      </c>
      <c r="E1033" s="354" t="s">
        <v>568</v>
      </c>
      <c r="F1033" s="354"/>
      <c r="G1033" s="355" t="s">
        <v>319</v>
      </c>
      <c r="H1033" s="374">
        <v>1.5100000000000001E-2</v>
      </c>
      <c r="I1033" s="357">
        <v>11.11</v>
      </c>
      <c r="J1033" s="357">
        <v>0.16</v>
      </c>
    </row>
    <row r="1034" spans="1:10" ht="55.5" customHeight="1" x14ac:dyDescent="0.15">
      <c r="A1034" s="354"/>
      <c r="B1034" s="356"/>
      <c r="C1034" s="354"/>
      <c r="D1034" s="354"/>
      <c r="E1034" s="354" t="s">
        <v>385</v>
      </c>
      <c r="F1034" s="354">
        <v>0.16</v>
      </c>
      <c r="G1034" s="355" t="s">
        <v>386</v>
      </c>
      <c r="H1034" s="374">
        <v>0</v>
      </c>
      <c r="I1034" s="357" t="s">
        <v>387</v>
      </c>
      <c r="J1034" s="357">
        <v>0.16</v>
      </c>
    </row>
    <row r="1035" spans="1:10" ht="55.5" customHeight="1" x14ac:dyDescent="0.15">
      <c r="A1035" s="354"/>
      <c r="B1035" s="356"/>
      <c r="C1035" s="354"/>
      <c r="D1035" s="354"/>
      <c r="E1035" s="354" t="s">
        <v>388</v>
      </c>
      <c r="F1035" s="354">
        <v>0.04</v>
      </c>
      <c r="G1035" s="355"/>
      <c r="H1035" s="374" t="s">
        <v>389</v>
      </c>
      <c r="I1035" s="357"/>
      <c r="J1035" s="357">
        <v>0.2</v>
      </c>
    </row>
    <row r="1036" spans="1:10" ht="55.5" customHeight="1" x14ac:dyDescent="0.15">
      <c r="A1036" s="354"/>
      <c r="B1036" s="356"/>
      <c r="C1036" s="354"/>
      <c r="D1036" s="354"/>
      <c r="E1036" s="354"/>
      <c r="F1036" s="354"/>
      <c r="G1036" s="355"/>
      <c r="H1036" s="374"/>
      <c r="I1036" s="357"/>
      <c r="J1036" s="357"/>
    </row>
    <row r="1037" spans="1:10" ht="55.5" customHeight="1" x14ac:dyDescent="0.15">
      <c r="A1037" s="354"/>
      <c r="B1037" s="356" t="s">
        <v>364</v>
      </c>
      <c r="C1037" s="354" t="s">
        <v>365</v>
      </c>
      <c r="D1037" s="354" t="s">
        <v>366</v>
      </c>
      <c r="E1037" s="354" t="s">
        <v>367</v>
      </c>
      <c r="F1037" s="354"/>
      <c r="G1037" s="355" t="s">
        <v>368</v>
      </c>
      <c r="H1037" s="374" t="s">
        <v>369</v>
      </c>
      <c r="I1037" s="357" t="s">
        <v>370</v>
      </c>
      <c r="J1037" s="357" t="s">
        <v>371</v>
      </c>
    </row>
    <row r="1038" spans="1:10" ht="55.5" customHeight="1" x14ac:dyDescent="0.15">
      <c r="A1038" s="354" t="s">
        <v>372</v>
      </c>
      <c r="B1038" s="356" t="s">
        <v>455</v>
      </c>
      <c r="C1038" s="354" t="s">
        <v>283</v>
      </c>
      <c r="D1038" s="354" t="s">
        <v>456</v>
      </c>
      <c r="E1038" s="354" t="s">
        <v>392</v>
      </c>
      <c r="F1038" s="354"/>
      <c r="G1038" s="355" t="s">
        <v>42</v>
      </c>
      <c r="H1038" s="374">
        <v>1</v>
      </c>
      <c r="I1038" s="357">
        <v>117.62</v>
      </c>
      <c r="J1038" s="357">
        <v>117.62</v>
      </c>
    </row>
    <row r="1039" spans="1:10" ht="55.5" customHeight="1" x14ac:dyDescent="0.15">
      <c r="A1039" s="354" t="s">
        <v>376</v>
      </c>
      <c r="B1039" s="356" t="s">
        <v>817</v>
      </c>
      <c r="C1039" s="354" t="s">
        <v>283</v>
      </c>
      <c r="D1039" s="354" t="s">
        <v>818</v>
      </c>
      <c r="E1039" s="354" t="s">
        <v>392</v>
      </c>
      <c r="F1039" s="354"/>
      <c r="G1039" s="355" t="s">
        <v>319</v>
      </c>
      <c r="H1039" s="374">
        <v>2.2999999999999998</v>
      </c>
      <c r="I1039" s="357">
        <v>14.53</v>
      </c>
      <c r="J1039" s="357">
        <v>33.409999999999997</v>
      </c>
    </row>
    <row r="1040" spans="1:10" ht="55.5" customHeight="1" x14ac:dyDescent="0.15">
      <c r="A1040" s="354" t="s">
        <v>376</v>
      </c>
      <c r="B1040" s="356" t="s">
        <v>886</v>
      </c>
      <c r="C1040" s="354" t="s">
        <v>283</v>
      </c>
      <c r="D1040" s="354" t="s">
        <v>887</v>
      </c>
      <c r="E1040" s="354" t="s">
        <v>392</v>
      </c>
      <c r="F1040" s="354"/>
      <c r="G1040" s="355" t="s">
        <v>319</v>
      </c>
      <c r="H1040" s="374">
        <v>2.2999999999999998</v>
      </c>
      <c r="I1040" s="357">
        <v>18.59</v>
      </c>
      <c r="J1040" s="357">
        <v>42.75</v>
      </c>
    </row>
    <row r="1041" spans="1:10" ht="55.5" customHeight="1" x14ac:dyDescent="0.15">
      <c r="A1041" s="354" t="s">
        <v>393</v>
      </c>
      <c r="B1041" s="356" t="s">
        <v>967</v>
      </c>
      <c r="C1041" s="354" t="s">
        <v>283</v>
      </c>
      <c r="D1041" s="354" t="s">
        <v>968</v>
      </c>
      <c r="E1041" s="354" t="s">
        <v>395</v>
      </c>
      <c r="F1041" s="354"/>
      <c r="G1041" s="355" t="s">
        <v>350</v>
      </c>
      <c r="H1041" s="374">
        <v>0.5</v>
      </c>
      <c r="I1041" s="357">
        <v>0.16</v>
      </c>
      <c r="J1041" s="357">
        <v>0.08</v>
      </c>
    </row>
    <row r="1042" spans="1:10" ht="55.5" customHeight="1" x14ac:dyDescent="0.15">
      <c r="A1042" s="354" t="s">
        <v>393</v>
      </c>
      <c r="B1042" s="356" t="s">
        <v>969</v>
      </c>
      <c r="C1042" s="354" t="s">
        <v>283</v>
      </c>
      <c r="D1042" s="354" t="s">
        <v>970</v>
      </c>
      <c r="E1042" s="354" t="s">
        <v>395</v>
      </c>
      <c r="F1042" s="354"/>
      <c r="G1042" s="355" t="s">
        <v>42</v>
      </c>
      <c r="H1042" s="374">
        <v>1</v>
      </c>
      <c r="I1042" s="357">
        <v>30.18</v>
      </c>
      <c r="J1042" s="357">
        <v>30.18</v>
      </c>
    </row>
    <row r="1043" spans="1:10" ht="55.5" customHeight="1" x14ac:dyDescent="0.15">
      <c r="A1043" s="354" t="s">
        <v>393</v>
      </c>
      <c r="B1043" s="356" t="s">
        <v>971</v>
      </c>
      <c r="C1043" s="354" t="s">
        <v>283</v>
      </c>
      <c r="D1043" s="354" t="s">
        <v>972</v>
      </c>
      <c r="E1043" s="354" t="s">
        <v>395</v>
      </c>
      <c r="F1043" s="354"/>
      <c r="G1043" s="355" t="s">
        <v>42</v>
      </c>
      <c r="H1043" s="374">
        <v>1</v>
      </c>
      <c r="I1043" s="357">
        <v>7.56</v>
      </c>
      <c r="J1043" s="357">
        <v>7.56</v>
      </c>
    </row>
    <row r="1044" spans="1:10" ht="55.5" customHeight="1" x14ac:dyDescent="0.15">
      <c r="A1044" s="354" t="s">
        <v>393</v>
      </c>
      <c r="B1044" s="356" t="s">
        <v>973</v>
      </c>
      <c r="C1044" s="354" t="s">
        <v>283</v>
      </c>
      <c r="D1044" s="354" t="s">
        <v>974</v>
      </c>
      <c r="E1044" s="354" t="s">
        <v>395</v>
      </c>
      <c r="F1044" s="354"/>
      <c r="G1044" s="355" t="s">
        <v>42</v>
      </c>
      <c r="H1044" s="374">
        <v>1</v>
      </c>
      <c r="I1044" s="357">
        <v>3.64</v>
      </c>
      <c r="J1044" s="357">
        <v>3.64</v>
      </c>
    </row>
    <row r="1045" spans="1:10" ht="55.5" customHeight="1" x14ac:dyDescent="0.15">
      <c r="A1045" s="354"/>
      <c r="B1045" s="356"/>
      <c r="C1045" s="354"/>
      <c r="D1045" s="354"/>
      <c r="E1045" s="354" t="s">
        <v>385</v>
      </c>
      <c r="F1045" s="354">
        <v>58.41</v>
      </c>
      <c r="G1045" s="355" t="s">
        <v>386</v>
      </c>
      <c r="H1045" s="374">
        <v>0</v>
      </c>
      <c r="I1045" s="357" t="s">
        <v>387</v>
      </c>
      <c r="J1045" s="357">
        <v>58.41</v>
      </c>
    </row>
    <row r="1046" spans="1:10" ht="55.5" customHeight="1" x14ac:dyDescent="0.15">
      <c r="A1046" s="354"/>
      <c r="B1046" s="356"/>
      <c r="C1046" s="354"/>
      <c r="D1046" s="354"/>
      <c r="E1046" s="354" t="s">
        <v>388</v>
      </c>
      <c r="F1046" s="354">
        <v>35.28</v>
      </c>
      <c r="G1046" s="355"/>
      <c r="H1046" s="374" t="s">
        <v>389</v>
      </c>
      <c r="I1046" s="357"/>
      <c r="J1046" s="357">
        <v>152.9</v>
      </c>
    </row>
    <row r="1047" spans="1:10" ht="55.5" customHeight="1" x14ac:dyDescent="0.15">
      <c r="A1047" s="354"/>
      <c r="B1047" s="356"/>
      <c r="C1047" s="354"/>
      <c r="D1047" s="354"/>
      <c r="E1047" s="354"/>
      <c r="F1047" s="354"/>
      <c r="G1047" s="355"/>
      <c r="H1047" s="374"/>
      <c r="I1047" s="357"/>
      <c r="J1047" s="357"/>
    </row>
    <row r="1048" spans="1:10" ht="55.5" customHeight="1" x14ac:dyDescent="0.15">
      <c r="A1048" s="354"/>
      <c r="B1048" s="356" t="s">
        <v>364</v>
      </c>
      <c r="C1048" s="354" t="s">
        <v>365</v>
      </c>
      <c r="D1048" s="354" t="s">
        <v>366</v>
      </c>
      <c r="E1048" s="354" t="s">
        <v>367</v>
      </c>
      <c r="F1048" s="354"/>
      <c r="G1048" s="355" t="s">
        <v>368</v>
      </c>
      <c r="H1048" s="374" t="s">
        <v>369</v>
      </c>
      <c r="I1048" s="357" t="s">
        <v>370</v>
      </c>
      <c r="J1048" s="357" t="s">
        <v>371</v>
      </c>
    </row>
    <row r="1049" spans="1:10" ht="55.5" customHeight="1" x14ac:dyDescent="0.15">
      <c r="A1049" s="354" t="s">
        <v>372</v>
      </c>
      <c r="B1049" s="356" t="s">
        <v>453</v>
      </c>
      <c r="C1049" s="354" t="s">
        <v>283</v>
      </c>
      <c r="D1049" s="354" t="s">
        <v>454</v>
      </c>
      <c r="E1049" s="354" t="s">
        <v>392</v>
      </c>
      <c r="F1049" s="354"/>
      <c r="G1049" s="355" t="s">
        <v>42</v>
      </c>
      <c r="H1049" s="374">
        <v>1</v>
      </c>
      <c r="I1049" s="357">
        <v>497.92</v>
      </c>
      <c r="J1049" s="357">
        <v>497.92</v>
      </c>
    </row>
    <row r="1050" spans="1:10" ht="55.5" customHeight="1" x14ac:dyDescent="0.15">
      <c r="A1050" s="354" t="s">
        <v>376</v>
      </c>
      <c r="B1050" s="356" t="s">
        <v>975</v>
      </c>
      <c r="C1050" s="354" t="s">
        <v>283</v>
      </c>
      <c r="D1050" s="354" t="s">
        <v>976</v>
      </c>
      <c r="E1050" s="354" t="s">
        <v>392</v>
      </c>
      <c r="F1050" s="354"/>
      <c r="G1050" s="355" t="s">
        <v>348</v>
      </c>
      <c r="H1050" s="374">
        <v>4.1000000000000002E-2</v>
      </c>
      <c r="I1050" s="357">
        <v>511.47</v>
      </c>
      <c r="J1050" s="357">
        <v>20.97</v>
      </c>
    </row>
    <row r="1051" spans="1:10" ht="55.5" customHeight="1" x14ac:dyDescent="0.15">
      <c r="A1051" s="354" t="s">
        <v>376</v>
      </c>
      <c r="B1051" s="356" t="s">
        <v>835</v>
      </c>
      <c r="C1051" s="354" t="s">
        <v>283</v>
      </c>
      <c r="D1051" s="354" t="s">
        <v>836</v>
      </c>
      <c r="E1051" s="354" t="s">
        <v>392</v>
      </c>
      <c r="F1051" s="354"/>
      <c r="G1051" s="355" t="s">
        <v>338</v>
      </c>
      <c r="H1051" s="374">
        <v>2.4</v>
      </c>
      <c r="I1051" s="357">
        <v>74.900000000000006</v>
      </c>
      <c r="J1051" s="357">
        <v>179.76</v>
      </c>
    </row>
    <row r="1052" spans="1:10" ht="55.5" customHeight="1" x14ac:dyDescent="0.15">
      <c r="A1052" s="354" t="s">
        <v>376</v>
      </c>
      <c r="B1052" s="356" t="s">
        <v>977</v>
      </c>
      <c r="C1052" s="354" t="s">
        <v>283</v>
      </c>
      <c r="D1052" s="354" t="s">
        <v>978</v>
      </c>
      <c r="E1052" s="354" t="s">
        <v>392</v>
      </c>
      <c r="F1052" s="354"/>
      <c r="G1052" s="355" t="s">
        <v>338</v>
      </c>
      <c r="H1052" s="374">
        <v>2.37</v>
      </c>
      <c r="I1052" s="357">
        <v>9.27</v>
      </c>
      <c r="J1052" s="357">
        <v>21.96</v>
      </c>
    </row>
    <row r="1053" spans="1:10" ht="55.5" customHeight="1" x14ac:dyDescent="0.15">
      <c r="A1053" s="354" t="s">
        <v>376</v>
      </c>
      <c r="B1053" s="356" t="s">
        <v>979</v>
      </c>
      <c r="C1053" s="354" t="s">
        <v>283</v>
      </c>
      <c r="D1053" s="354" t="s">
        <v>980</v>
      </c>
      <c r="E1053" s="354" t="s">
        <v>392</v>
      </c>
      <c r="F1053" s="354"/>
      <c r="G1053" s="355" t="s">
        <v>338</v>
      </c>
      <c r="H1053" s="374">
        <v>0.36</v>
      </c>
      <c r="I1053" s="357">
        <v>41.21</v>
      </c>
      <c r="J1053" s="357">
        <v>14.83</v>
      </c>
    </row>
    <row r="1054" spans="1:10" ht="55.5" customHeight="1" x14ac:dyDescent="0.15">
      <c r="A1054" s="354" t="s">
        <v>376</v>
      </c>
      <c r="B1054" s="356" t="s">
        <v>591</v>
      </c>
      <c r="C1054" s="354" t="s">
        <v>283</v>
      </c>
      <c r="D1054" s="354" t="s">
        <v>24</v>
      </c>
      <c r="E1054" s="354" t="s">
        <v>392</v>
      </c>
      <c r="F1054" s="354"/>
      <c r="G1054" s="355" t="s">
        <v>348</v>
      </c>
      <c r="H1054" s="374">
        <v>0.75</v>
      </c>
      <c r="I1054" s="357">
        <v>31.54</v>
      </c>
      <c r="J1054" s="357">
        <v>23.65</v>
      </c>
    </row>
    <row r="1055" spans="1:10" ht="55.5" customHeight="1" x14ac:dyDescent="0.15">
      <c r="A1055" s="354" t="s">
        <v>376</v>
      </c>
      <c r="B1055" s="356" t="s">
        <v>981</v>
      </c>
      <c r="C1055" s="354" t="s">
        <v>283</v>
      </c>
      <c r="D1055" s="354" t="s">
        <v>982</v>
      </c>
      <c r="E1055" s="354" t="s">
        <v>392</v>
      </c>
      <c r="F1055" s="354"/>
      <c r="G1055" s="355" t="s">
        <v>348</v>
      </c>
      <c r="H1055" s="374">
        <v>5.7000000000000002E-2</v>
      </c>
      <c r="I1055" s="357">
        <v>2592.38</v>
      </c>
      <c r="J1055" s="357">
        <v>147.76</v>
      </c>
    </row>
    <row r="1056" spans="1:10" ht="55.5" customHeight="1" x14ac:dyDescent="0.15">
      <c r="A1056" s="354" t="s">
        <v>376</v>
      </c>
      <c r="B1056" s="356" t="s">
        <v>983</v>
      </c>
      <c r="C1056" s="354" t="s">
        <v>283</v>
      </c>
      <c r="D1056" s="354" t="s">
        <v>984</v>
      </c>
      <c r="E1056" s="354" t="s">
        <v>392</v>
      </c>
      <c r="F1056" s="354"/>
      <c r="G1056" s="355" t="s">
        <v>338</v>
      </c>
      <c r="H1056" s="374">
        <v>2.37</v>
      </c>
      <c r="I1056" s="357">
        <v>37.549999999999997</v>
      </c>
      <c r="J1056" s="357">
        <v>88.99</v>
      </c>
    </row>
    <row r="1057" spans="1:10" ht="55.5" customHeight="1" x14ac:dyDescent="0.15">
      <c r="A1057" s="354"/>
      <c r="B1057" s="356"/>
      <c r="C1057" s="354"/>
      <c r="D1057" s="354"/>
      <c r="E1057" s="354" t="s">
        <v>385</v>
      </c>
      <c r="F1057" s="354">
        <v>211.8</v>
      </c>
      <c r="G1057" s="355" t="s">
        <v>386</v>
      </c>
      <c r="H1057" s="374">
        <v>0</v>
      </c>
      <c r="I1057" s="357" t="s">
        <v>387</v>
      </c>
      <c r="J1057" s="357">
        <v>211.8</v>
      </c>
    </row>
    <row r="1058" spans="1:10" ht="55.5" customHeight="1" x14ac:dyDescent="0.15">
      <c r="A1058" s="354"/>
      <c r="B1058" s="356"/>
      <c r="C1058" s="354"/>
      <c r="D1058" s="354"/>
      <c r="E1058" s="354" t="s">
        <v>388</v>
      </c>
      <c r="F1058" s="354">
        <v>149.37</v>
      </c>
      <c r="G1058" s="355"/>
      <c r="H1058" s="374" t="s">
        <v>389</v>
      </c>
      <c r="I1058" s="357"/>
      <c r="J1058" s="357">
        <v>647.29</v>
      </c>
    </row>
    <row r="1059" spans="1:10" ht="55.5" customHeight="1" x14ac:dyDescent="0.15">
      <c r="A1059" s="354"/>
      <c r="B1059" s="356"/>
      <c r="C1059" s="354"/>
      <c r="D1059" s="354"/>
      <c r="E1059" s="354"/>
      <c r="F1059" s="354"/>
      <c r="G1059" s="355"/>
      <c r="H1059" s="374"/>
      <c r="I1059" s="357"/>
      <c r="J1059" s="357"/>
    </row>
    <row r="1060" spans="1:10" ht="55.5" customHeight="1" x14ac:dyDescent="0.15">
      <c r="A1060" s="354"/>
      <c r="B1060" s="356" t="s">
        <v>364</v>
      </c>
      <c r="C1060" s="354" t="s">
        <v>365</v>
      </c>
      <c r="D1060" s="354" t="s">
        <v>366</v>
      </c>
      <c r="E1060" s="354" t="s">
        <v>367</v>
      </c>
      <c r="F1060" s="354"/>
      <c r="G1060" s="355" t="s">
        <v>368</v>
      </c>
      <c r="H1060" s="374" t="s">
        <v>369</v>
      </c>
      <c r="I1060" s="357" t="s">
        <v>370</v>
      </c>
      <c r="J1060" s="357" t="s">
        <v>371</v>
      </c>
    </row>
    <row r="1061" spans="1:10" ht="55.5" customHeight="1" x14ac:dyDescent="0.15">
      <c r="A1061" s="354" t="s">
        <v>372</v>
      </c>
      <c r="B1061" s="356" t="s">
        <v>459</v>
      </c>
      <c r="C1061" s="354" t="s">
        <v>283</v>
      </c>
      <c r="D1061" s="354" t="s">
        <v>460</v>
      </c>
      <c r="E1061" s="354" t="s">
        <v>392</v>
      </c>
      <c r="F1061" s="354"/>
      <c r="G1061" s="355" t="s">
        <v>42</v>
      </c>
      <c r="H1061" s="374">
        <v>1</v>
      </c>
      <c r="I1061" s="357">
        <v>15.53</v>
      </c>
      <c r="J1061" s="357">
        <v>15.53</v>
      </c>
    </row>
    <row r="1062" spans="1:10" ht="55.5" customHeight="1" x14ac:dyDescent="0.15">
      <c r="A1062" s="354" t="s">
        <v>376</v>
      </c>
      <c r="B1062" s="356" t="s">
        <v>817</v>
      </c>
      <c r="C1062" s="354" t="s">
        <v>283</v>
      </c>
      <c r="D1062" s="354" t="s">
        <v>818</v>
      </c>
      <c r="E1062" s="354" t="s">
        <v>392</v>
      </c>
      <c r="F1062" s="354"/>
      <c r="G1062" s="355" t="s">
        <v>319</v>
      </c>
      <c r="H1062" s="374">
        <v>0.11</v>
      </c>
      <c r="I1062" s="357">
        <v>14.53</v>
      </c>
      <c r="J1062" s="357">
        <v>1.59</v>
      </c>
    </row>
    <row r="1063" spans="1:10" ht="55.5" customHeight="1" x14ac:dyDescent="0.15">
      <c r="A1063" s="354" t="s">
        <v>376</v>
      </c>
      <c r="B1063" s="356" t="s">
        <v>886</v>
      </c>
      <c r="C1063" s="354" t="s">
        <v>283</v>
      </c>
      <c r="D1063" s="354" t="s">
        <v>887</v>
      </c>
      <c r="E1063" s="354" t="s">
        <v>392</v>
      </c>
      <c r="F1063" s="354"/>
      <c r="G1063" s="355" t="s">
        <v>319</v>
      </c>
      <c r="H1063" s="374">
        <v>0.11</v>
      </c>
      <c r="I1063" s="357">
        <v>18.59</v>
      </c>
      <c r="J1063" s="357">
        <v>2.04</v>
      </c>
    </row>
    <row r="1064" spans="1:10" ht="55.5" customHeight="1" x14ac:dyDescent="0.15">
      <c r="A1064" s="354" t="s">
        <v>393</v>
      </c>
      <c r="B1064" s="356" t="s">
        <v>985</v>
      </c>
      <c r="C1064" s="354" t="s">
        <v>283</v>
      </c>
      <c r="D1064" s="354" t="s">
        <v>460</v>
      </c>
      <c r="E1064" s="354" t="s">
        <v>395</v>
      </c>
      <c r="F1064" s="354"/>
      <c r="G1064" s="355" t="s">
        <v>42</v>
      </c>
      <c r="H1064" s="374">
        <v>1</v>
      </c>
      <c r="I1064" s="357">
        <v>11.9</v>
      </c>
      <c r="J1064" s="357">
        <v>11.9</v>
      </c>
    </row>
    <row r="1065" spans="1:10" ht="55.5" customHeight="1" x14ac:dyDescent="0.15">
      <c r="A1065" s="354"/>
      <c r="B1065" s="356"/>
      <c r="C1065" s="354"/>
      <c r="D1065" s="354"/>
      <c r="E1065" s="354" t="s">
        <v>385</v>
      </c>
      <c r="F1065" s="354">
        <v>2.79</v>
      </c>
      <c r="G1065" s="355" t="s">
        <v>386</v>
      </c>
      <c r="H1065" s="374">
        <v>0</v>
      </c>
      <c r="I1065" s="357" t="s">
        <v>387</v>
      </c>
      <c r="J1065" s="357">
        <v>2.79</v>
      </c>
    </row>
    <row r="1066" spans="1:10" ht="55.5" customHeight="1" x14ac:dyDescent="0.15">
      <c r="A1066" s="354"/>
      <c r="B1066" s="356"/>
      <c r="C1066" s="354"/>
      <c r="D1066" s="354"/>
      <c r="E1066" s="354" t="s">
        <v>388</v>
      </c>
      <c r="F1066" s="354">
        <v>4.6500000000000004</v>
      </c>
      <c r="G1066" s="355"/>
      <c r="H1066" s="374" t="s">
        <v>389</v>
      </c>
      <c r="I1066" s="357"/>
      <c r="J1066" s="357">
        <v>20.18</v>
      </c>
    </row>
    <row r="1067" spans="1:10" ht="55.5" customHeight="1" x14ac:dyDescent="0.15">
      <c r="A1067" s="354"/>
      <c r="B1067" s="356"/>
      <c r="C1067" s="354"/>
      <c r="D1067" s="354"/>
      <c r="E1067" s="354"/>
      <c r="F1067" s="354"/>
      <c r="G1067" s="355"/>
      <c r="H1067" s="374"/>
      <c r="I1067" s="357"/>
      <c r="J1067" s="357"/>
    </row>
    <row r="1068" spans="1:10" ht="55.5" customHeight="1" x14ac:dyDescent="0.15">
      <c r="A1068" s="354"/>
      <c r="B1068" s="356" t="s">
        <v>364</v>
      </c>
      <c r="C1068" s="354" t="s">
        <v>365</v>
      </c>
      <c r="D1068" s="354" t="s">
        <v>366</v>
      </c>
      <c r="E1068" s="354" t="s">
        <v>367</v>
      </c>
      <c r="F1068" s="354"/>
      <c r="G1068" s="355" t="s">
        <v>368</v>
      </c>
      <c r="H1068" s="374" t="s">
        <v>369</v>
      </c>
      <c r="I1068" s="357" t="s">
        <v>370</v>
      </c>
      <c r="J1068" s="357" t="s">
        <v>371</v>
      </c>
    </row>
    <row r="1069" spans="1:10" ht="55.5" customHeight="1" x14ac:dyDescent="0.15">
      <c r="A1069" s="354" t="s">
        <v>372</v>
      </c>
      <c r="B1069" s="356" t="s">
        <v>986</v>
      </c>
      <c r="C1069" s="354" t="s">
        <v>280</v>
      </c>
      <c r="D1069" s="354" t="s">
        <v>704</v>
      </c>
      <c r="E1069" s="354" t="s">
        <v>392</v>
      </c>
      <c r="F1069" s="354"/>
      <c r="G1069" s="355" t="s">
        <v>294</v>
      </c>
      <c r="H1069" s="374">
        <v>1</v>
      </c>
      <c r="I1069" s="357">
        <v>21.69</v>
      </c>
      <c r="J1069" s="357">
        <v>21.69</v>
      </c>
    </row>
    <row r="1070" spans="1:10" ht="55.5" customHeight="1" x14ac:dyDescent="0.15">
      <c r="A1070" s="354" t="s">
        <v>662</v>
      </c>
      <c r="B1070" s="356" t="s">
        <v>364</v>
      </c>
      <c r="C1070" s="354" t="s">
        <v>365</v>
      </c>
      <c r="D1070" s="354" t="s">
        <v>663</v>
      </c>
      <c r="E1070" s="354" t="s">
        <v>664</v>
      </c>
      <c r="F1070" s="354" t="s">
        <v>665</v>
      </c>
      <c r="G1070" s="355"/>
      <c r="H1070" s="374" t="s">
        <v>666</v>
      </c>
      <c r="I1070" s="357"/>
      <c r="J1070" s="357" t="s">
        <v>667</v>
      </c>
    </row>
    <row r="1071" spans="1:10" ht="55.5" customHeight="1" x14ac:dyDescent="0.15">
      <c r="A1071" s="354"/>
      <c r="B1071" s="356"/>
      <c r="C1071" s="354"/>
      <c r="D1071" s="354"/>
      <c r="E1071" s="354"/>
      <c r="F1071" s="354" t="s">
        <v>668</v>
      </c>
      <c r="G1071" s="355" t="s">
        <v>669</v>
      </c>
      <c r="H1071" s="374" t="s">
        <v>668</v>
      </c>
      <c r="I1071" s="357" t="s">
        <v>669</v>
      </c>
      <c r="J1071" s="357"/>
    </row>
    <row r="1072" spans="1:10" ht="55.5" customHeight="1" x14ac:dyDescent="0.15">
      <c r="A1072" s="354" t="s">
        <v>393</v>
      </c>
      <c r="B1072" s="356" t="s">
        <v>292</v>
      </c>
      <c r="C1072" s="354" t="s">
        <v>280</v>
      </c>
      <c r="D1072" s="354" t="s">
        <v>793</v>
      </c>
      <c r="E1072" s="354">
        <v>1</v>
      </c>
      <c r="F1072" s="354">
        <v>1</v>
      </c>
      <c r="G1072" s="355">
        <v>0</v>
      </c>
      <c r="H1072" s="374">
        <v>152.85239999999999</v>
      </c>
      <c r="I1072" s="357">
        <v>46.717399999999998</v>
      </c>
      <c r="J1072" s="357">
        <v>152.85239999999999</v>
      </c>
    </row>
    <row r="1073" spans="1:10" ht="55.5" customHeight="1" x14ac:dyDescent="0.15">
      <c r="A1073" s="354"/>
      <c r="B1073" s="356"/>
      <c r="C1073" s="354"/>
      <c r="D1073" s="354"/>
      <c r="E1073" s="354"/>
      <c r="F1073" s="354"/>
      <c r="G1073" s="355" t="s">
        <v>676</v>
      </c>
      <c r="H1073" s="374"/>
      <c r="I1073" s="357"/>
      <c r="J1073" s="357">
        <v>152.85239999999999</v>
      </c>
    </row>
    <row r="1074" spans="1:10" ht="55.5" customHeight="1" x14ac:dyDescent="0.15">
      <c r="A1074" s="354" t="s">
        <v>677</v>
      </c>
      <c r="B1074" s="356" t="s">
        <v>364</v>
      </c>
      <c r="C1074" s="354" t="s">
        <v>365</v>
      </c>
      <c r="D1074" s="354" t="s">
        <v>568</v>
      </c>
      <c r="E1074" s="354" t="s">
        <v>664</v>
      </c>
      <c r="F1074" s="354" t="s">
        <v>678</v>
      </c>
      <c r="G1074" s="355"/>
      <c r="H1074" s="374"/>
      <c r="I1074" s="357"/>
      <c r="J1074" s="357" t="s">
        <v>667</v>
      </c>
    </row>
    <row r="1075" spans="1:10" ht="55.5" customHeight="1" x14ac:dyDescent="0.15">
      <c r="A1075" s="354" t="s">
        <v>393</v>
      </c>
      <c r="B1075" s="356" t="s">
        <v>293</v>
      </c>
      <c r="C1075" s="354" t="s">
        <v>280</v>
      </c>
      <c r="D1075" s="354" t="s">
        <v>288</v>
      </c>
      <c r="E1075" s="354">
        <v>6</v>
      </c>
      <c r="F1075" s="354"/>
      <c r="G1075" s="355"/>
      <c r="H1075" s="374"/>
      <c r="I1075" s="357">
        <v>17.319199999999999</v>
      </c>
      <c r="J1075" s="357">
        <v>103.9152</v>
      </c>
    </row>
    <row r="1076" spans="1:10" ht="55.5" customHeight="1" x14ac:dyDescent="0.15">
      <c r="A1076" s="354"/>
      <c r="B1076" s="356"/>
      <c r="C1076" s="354"/>
      <c r="D1076" s="354"/>
      <c r="E1076" s="354"/>
      <c r="F1076" s="354"/>
      <c r="G1076" s="355" t="s">
        <v>679</v>
      </c>
      <c r="H1076" s="374"/>
      <c r="I1076" s="357"/>
      <c r="J1076" s="357">
        <v>103.9152</v>
      </c>
    </row>
    <row r="1077" spans="1:10" ht="55.5" customHeight="1" x14ac:dyDescent="0.15">
      <c r="A1077" s="354"/>
      <c r="B1077" s="356"/>
      <c r="C1077" s="354"/>
      <c r="D1077" s="354"/>
      <c r="E1077" s="354"/>
      <c r="F1077" s="354"/>
      <c r="G1077" s="355" t="s">
        <v>680</v>
      </c>
      <c r="H1077" s="374"/>
      <c r="I1077" s="357"/>
      <c r="J1077" s="357">
        <v>0</v>
      </c>
    </row>
    <row r="1078" spans="1:10" ht="55.5" customHeight="1" x14ac:dyDescent="0.15">
      <c r="A1078" s="354"/>
      <c r="B1078" s="356"/>
      <c r="C1078" s="354"/>
      <c r="D1078" s="354"/>
      <c r="E1078" s="354"/>
      <c r="F1078" s="354"/>
      <c r="G1078" s="355" t="s">
        <v>681</v>
      </c>
      <c r="H1078" s="374"/>
      <c r="I1078" s="357"/>
      <c r="J1078" s="357">
        <v>256.76760000000002</v>
      </c>
    </row>
    <row r="1079" spans="1:10" ht="55.5" customHeight="1" x14ac:dyDescent="0.15">
      <c r="A1079" s="354"/>
      <c r="B1079" s="356"/>
      <c r="C1079" s="354"/>
      <c r="D1079" s="354"/>
      <c r="E1079" s="354"/>
      <c r="F1079" s="354"/>
      <c r="G1079" s="355" t="s">
        <v>682</v>
      </c>
      <c r="H1079" s="374"/>
      <c r="I1079" s="357"/>
      <c r="J1079" s="357">
        <v>0</v>
      </c>
    </row>
    <row r="1080" spans="1:10" ht="55.5" customHeight="1" x14ac:dyDescent="0.15">
      <c r="A1080" s="354"/>
      <c r="B1080" s="356"/>
      <c r="C1080" s="354"/>
      <c r="D1080" s="354"/>
      <c r="E1080" s="354"/>
      <c r="F1080" s="354"/>
      <c r="G1080" s="355" t="s">
        <v>683</v>
      </c>
      <c r="H1080" s="374"/>
      <c r="I1080" s="357"/>
      <c r="J1080" s="357">
        <v>0</v>
      </c>
    </row>
    <row r="1081" spans="1:10" ht="55.5" customHeight="1" x14ac:dyDescent="0.15">
      <c r="A1081" s="354"/>
      <c r="B1081" s="356"/>
      <c r="C1081" s="354"/>
      <c r="D1081" s="354"/>
      <c r="E1081" s="354"/>
      <c r="F1081" s="354"/>
      <c r="G1081" s="355" t="s">
        <v>684</v>
      </c>
      <c r="H1081" s="374"/>
      <c r="I1081" s="357"/>
      <c r="J1081" s="357">
        <v>11.84</v>
      </c>
    </row>
    <row r="1082" spans="1:10" ht="55.5" customHeight="1" x14ac:dyDescent="0.15">
      <c r="A1082" s="354"/>
      <c r="B1082" s="356"/>
      <c r="C1082" s="354"/>
      <c r="D1082" s="354"/>
      <c r="E1082" s="354"/>
      <c r="F1082" s="354"/>
      <c r="G1082" s="355" t="s">
        <v>685</v>
      </c>
      <c r="H1082" s="374"/>
      <c r="I1082" s="357"/>
      <c r="J1082" s="357">
        <v>21.686499999999999</v>
      </c>
    </row>
    <row r="1083" spans="1:10" ht="55.5" customHeight="1" x14ac:dyDescent="0.15">
      <c r="A1083" s="354"/>
      <c r="B1083" s="356"/>
      <c r="C1083" s="354"/>
      <c r="D1083" s="354"/>
      <c r="E1083" s="354" t="s">
        <v>385</v>
      </c>
      <c r="F1083" s="354">
        <v>8.7766216216216222</v>
      </c>
      <c r="G1083" s="355" t="s">
        <v>386</v>
      </c>
      <c r="H1083" s="374">
        <v>0</v>
      </c>
      <c r="I1083" s="357" t="s">
        <v>387</v>
      </c>
      <c r="J1083" s="357">
        <v>8.7766216216216222</v>
      </c>
    </row>
    <row r="1084" spans="1:10" ht="55.5" customHeight="1" x14ac:dyDescent="0.15">
      <c r="A1084" s="354"/>
      <c r="B1084" s="356"/>
      <c r="C1084" s="354"/>
      <c r="D1084" s="354"/>
      <c r="E1084" s="354" t="s">
        <v>388</v>
      </c>
      <c r="F1084" s="354">
        <v>6.5</v>
      </c>
      <c r="G1084" s="355"/>
      <c r="H1084" s="374" t="s">
        <v>389</v>
      </c>
      <c r="I1084" s="357"/>
      <c r="J1084" s="357">
        <v>28.19</v>
      </c>
    </row>
    <row r="1085" spans="1:10" ht="55.5" customHeight="1" x14ac:dyDescent="0.15">
      <c r="A1085" s="354"/>
      <c r="B1085" s="356"/>
      <c r="C1085" s="354"/>
      <c r="D1085" s="354"/>
      <c r="E1085" s="354"/>
      <c r="F1085" s="354"/>
      <c r="G1085" s="355"/>
      <c r="H1085" s="374"/>
      <c r="I1085" s="357"/>
      <c r="J1085" s="357"/>
    </row>
    <row r="1086" spans="1:10" ht="55.5" customHeight="1" x14ac:dyDescent="0.15">
      <c r="A1086" s="354"/>
      <c r="B1086" s="356" t="s">
        <v>364</v>
      </c>
      <c r="C1086" s="354" t="s">
        <v>365</v>
      </c>
      <c r="D1086" s="354" t="s">
        <v>366</v>
      </c>
      <c r="E1086" s="354" t="s">
        <v>367</v>
      </c>
      <c r="F1086" s="354"/>
      <c r="G1086" s="355" t="s">
        <v>368</v>
      </c>
      <c r="H1086" s="374" t="s">
        <v>369</v>
      </c>
      <c r="I1086" s="357" t="s">
        <v>370</v>
      </c>
      <c r="J1086" s="357" t="s">
        <v>371</v>
      </c>
    </row>
    <row r="1087" spans="1:10" ht="55.5" customHeight="1" x14ac:dyDescent="0.15">
      <c r="A1087" s="354" t="s">
        <v>372</v>
      </c>
      <c r="B1087" s="356" t="s">
        <v>977</v>
      </c>
      <c r="C1087" s="354" t="s">
        <v>283</v>
      </c>
      <c r="D1087" s="354" t="s">
        <v>978</v>
      </c>
      <c r="E1087" s="354" t="s">
        <v>392</v>
      </c>
      <c r="F1087" s="354"/>
      <c r="G1087" s="355" t="s">
        <v>338</v>
      </c>
      <c r="H1087" s="374">
        <v>1</v>
      </c>
      <c r="I1087" s="357">
        <v>9.27</v>
      </c>
      <c r="J1087" s="357">
        <v>9.27</v>
      </c>
    </row>
    <row r="1088" spans="1:10" ht="55.5" customHeight="1" x14ac:dyDescent="0.15">
      <c r="A1088" s="354" t="s">
        <v>376</v>
      </c>
      <c r="B1088" s="356" t="s">
        <v>607</v>
      </c>
      <c r="C1088" s="354" t="s">
        <v>283</v>
      </c>
      <c r="D1088" s="354" t="s">
        <v>595</v>
      </c>
      <c r="E1088" s="354" t="s">
        <v>392</v>
      </c>
      <c r="F1088" s="354"/>
      <c r="G1088" s="355" t="s">
        <v>319</v>
      </c>
      <c r="H1088" s="374">
        <v>0.23</v>
      </c>
      <c r="I1088" s="357">
        <v>18.97</v>
      </c>
      <c r="J1088" s="357">
        <v>4.3600000000000003</v>
      </c>
    </row>
    <row r="1089" spans="1:10" ht="55.5" customHeight="1" x14ac:dyDescent="0.15">
      <c r="A1089" s="354" t="s">
        <v>376</v>
      </c>
      <c r="B1089" s="356" t="s">
        <v>443</v>
      </c>
      <c r="C1089" s="354" t="s">
        <v>283</v>
      </c>
      <c r="D1089" s="354" t="s">
        <v>378</v>
      </c>
      <c r="E1089" s="354" t="s">
        <v>392</v>
      </c>
      <c r="F1089" s="354"/>
      <c r="G1089" s="355" t="s">
        <v>319</v>
      </c>
      <c r="H1089" s="374">
        <v>0.23</v>
      </c>
      <c r="I1089" s="357">
        <v>14.81</v>
      </c>
      <c r="J1089" s="357">
        <v>3.4</v>
      </c>
    </row>
    <row r="1090" spans="1:10" ht="55.5" customHeight="1" x14ac:dyDescent="0.15">
      <c r="A1090" s="354" t="s">
        <v>376</v>
      </c>
      <c r="B1090" s="356" t="s">
        <v>841</v>
      </c>
      <c r="C1090" s="354" t="s">
        <v>283</v>
      </c>
      <c r="D1090" s="354" t="s">
        <v>842</v>
      </c>
      <c r="E1090" s="354" t="s">
        <v>392</v>
      </c>
      <c r="F1090" s="354"/>
      <c r="G1090" s="355" t="s">
        <v>348</v>
      </c>
      <c r="H1090" s="374">
        <v>3.0000000000000001E-3</v>
      </c>
      <c r="I1090" s="357">
        <v>504.14</v>
      </c>
      <c r="J1090" s="357">
        <v>1.51</v>
      </c>
    </row>
    <row r="1091" spans="1:10" ht="55.5" customHeight="1" x14ac:dyDescent="0.15">
      <c r="A1091" s="354"/>
      <c r="B1091" s="356"/>
      <c r="C1091" s="354"/>
      <c r="D1091" s="354"/>
      <c r="E1091" s="354" t="s">
        <v>385</v>
      </c>
      <c r="F1091" s="354">
        <v>6.16</v>
      </c>
      <c r="G1091" s="355" t="s">
        <v>386</v>
      </c>
      <c r="H1091" s="374">
        <v>0</v>
      </c>
      <c r="I1091" s="357" t="s">
        <v>387</v>
      </c>
      <c r="J1091" s="357">
        <v>6.16</v>
      </c>
    </row>
    <row r="1092" spans="1:10" ht="55.5" customHeight="1" x14ac:dyDescent="0.15">
      <c r="A1092" s="354"/>
      <c r="B1092" s="356"/>
      <c r="C1092" s="354"/>
      <c r="D1092" s="354"/>
      <c r="E1092" s="354" t="s">
        <v>388</v>
      </c>
      <c r="F1092" s="354">
        <v>2.78</v>
      </c>
      <c r="G1092" s="355"/>
      <c r="H1092" s="374" t="s">
        <v>389</v>
      </c>
      <c r="I1092" s="357"/>
      <c r="J1092" s="357">
        <v>12.05</v>
      </c>
    </row>
    <row r="1093" spans="1:10" ht="55.5" customHeight="1" x14ac:dyDescent="0.15">
      <c r="A1093" s="354"/>
      <c r="B1093" s="356"/>
      <c r="C1093" s="354"/>
      <c r="D1093" s="354"/>
      <c r="E1093" s="354"/>
      <c r="F1093" s="354"/>
      <c r="G1093" s="355"/>
      <c r="H1093" s="374"/>
      <c r="I1093" s="357"/>
      <c r="J1093" s="357"/>
    </row>
    <row r="1094" spans="1:10" ht="55.5" customHeight="1" x14ac:dyDescent="0.15">
      <c r="A1094" s="354"/>
      <c r="B1094" s="356" t="s">
        <v>364</v>
      </c>
      <c r="C1094" s="354" t="s">
        <v>365</v>
      </c>
      <c r="D1094" s="354" t="s">
        <v>366</v>
      </c>
      <c r="E1094" s="354" t="s">
        <v>367</v>
      </c>
      <c r="F1094" s="354"/>
      <c r="G1094" s="355" t="s">
        <v>368</v>
      </c>
      <c r="H1094" s="374" t="s">
        <v>369</v>
      </c>
      <c r="I1094" s="357" t="s">
        <v>370</v>
      </c>
      <c r="J1094" s="357" t="s">
        <v>371</v>
      </c>
    </row>
    <row r="1095" spans="1:10" ht="55.5" customHeight="1" x14ac:dyDescent="0.15">
      <c r="A1095" s="354" t="s">
        <v>372</v>
      </c>
      <c r="B1095" s="356" t="s">
        <v>451</v>
      </c>
      <c r="C1095" s="354" t="s">
        <v>283</v>
      </c>
      <c r="D1095" s="354" t="s">
        <v>452</v>
      </c>
      <c r="E1095" s="354" t="s">
        <v>392</v>
      </c>
      <c r="F1095" s="354"/>
      <c r="G1095" s="355" t="s">
        <v>42</v>
      </c>
      <c r="H1095" s="374">
        <v>1</v>
      </c>
      <c r="I1095" s="357">
        <v>24.87</v>
      </c>
      <c r="J1095" s="357">
        <v>24.87</v>
      </c>
    </row>
    <row r="1096" spans="1:10" ht="55.5" customHeight="1" x14ac:dyDescent="0.15">
      <c r="A1096" s="354" t="s">
        <v>376</v>
      </c>
      <c r="B1096" s="356" t="s">
        <v>817</v>
      </c>
      <c r="C1096" s="354" t="s">
        <v>283</v>
      </c>
      <c r="D1096" s="354" t="s">
        <v>818</v>
      </c>
      <c r="E1096" s="354" t="s">
        <v>392</v>
      </c>
      <c r="F1096" s="354"/>
      <c r="G1096" s="355" t="s">
        <v>319</v>
      </c>
      <c r="H1096" s="374">
        <v>0.5</v>
      </c>
      <c r="I1096" s="357">
        <v>14.53</v>
      </c>
      <c r="J1096" s="357">
        <v>7.26</v>
      </c>
    </row>
    <row r="1097" spans="1:10" ht="55.5" customHeight="1" x14ac:dyDescent="0.15">
      <c r="A1097" s="354" t="s">
        <v>376</v>
      </c>
      <c r="B1097" s="356" t="s">
        <v>886</v>
      </c>
      <c r="C1097" s="354" t="s">
        <v>283</v>
      </c>
      <c r="D1097" s="354" t="s">
        <v>887</v>
      </c>
      <c r="E1097" s="354" t="s">
        <v>392</v>
      </c>
      <c r="F1097" s="354"/>
      <c r="G1097" s="355" t="s">
        <v>319</v>
      </c>
      <c r="H1097" s="374">
        <v>0.5</v>
      </c>
      <c r="I1097" s="357">
        <v>18.59</v>
      </c>
      <c r="J1097" s="357">
        <v>9.2899999999999991</v>
      </c>
    </row>
    <row r="1098" spans="1:10" ht="55.5" customHeight="1" x14ac:dyDescent="0.15">
      <c r="A1098" s="354" t="s">
        <v>393</v>
      </c>
      <c r="B1098" s="356" t="s">
        <v>967</v>
      </c>
      <c r="C1098" s="354" t="s">
        <v>283</v>
      </c>
      <c r="D1098" s="354" t="s">
        <v>968</v>
      </c>
      <c r="E1098" s="354" t="s">
        <v>395</v>
      </c>
      <c r="F1098" s="354"/>
      <c r="G1098" s="355" t="s">
        <v>350</v>
      </c>
      <c r="H1098" s="374">
        <v>0.28000000000000003</v>
      </c>
      <c r="I1098" s="357">
        <v>0.16</v>
      </c>
      <c r="J1098" s="357">
        <v>0.04</v>
      </c>
    </row>
    <row r="1099" spans="1:10" ht="55.5" customHeight="1" x14ac:dyDescent="0.15">
      <c r="A1099" s="354" t="s">
        <v>393</v>
      </c>
      <c r="B1099" s="356" t="s">
        <v>987</v>
      </c>
      <c r="C1099" s="354" t="s">
        <v>283</v>
      </c>
      <c r="D1099" s="354" t="s">
        <v>452</v>
      </c>
      <c r="E1099" s="354" t="s">
        <v>395</v>
      </c>
      <c r="F1099" s="354"/>
      <c r="G1099" s="355" t="s">
        <v>42</v>
      </c>
      <c r="H1099" s="374">
        <v>1</v>
      </c>
      <c r="I1099" s="357">
        <v>8.2799999999999994</v>
      </c>
      <c r="J1099" s="357">
        <v>8.2799999999999994</v>
      </c>
    </row>
    <row r="1100" spans="1:10" ht="55.5" customHeight="1" x14ac:dyDescent="0.15">
      <c r="A1100" s="354"/>
      <c r="B1100" s="356"/>
      <c r="C1100" s="354"/>
      <c r="D1100" s="354"/>
      <c r="E1100" s="354" t="s">
        <v>385</v>
      </c>
      <c r="F1100" s="354">
        <v>12.69</v>
      </c>
      <c r="G1100" s="355" t="s">
        <v>386</v>
      </c>
      <c r="H1100" s="374">
        <v>0</v>
      </c>
      <c r="I1100" s="357" t="s">
        <v>387</v>
      </c>
      <c r="J1100" s="357">
        <v>12.69</v>
      </c>
    </row>
    <row r="1101" spans="1:10" ht="55.5" customHeight="1" x14ac:dyDescent="0.15">
      <c r="A1101" s="354"/>
      <c r="B1101" s="356"/>
      <c r="C1101" s="354"/>
      <c r="D1101" s="354"/>
      <c r="E1101" s="354" t="s">
        <v>388</v>
      </c>
      <c r="F1101" s="354">
        <v>7.46</v>
      </c>
      <c r="G1101" s="355"/>
      <c r="H1101" s="374" t="s">
        <v>389</v>
      </c>
      <c r="I1101" s="357"/>
      <c r="J1101" s="357">
        <v>32.33</v>
      </c>
    </row>
    <row r="1102" spans="1:10" ht="55.5" customHeight="1" x14ac:dyDescent="0.15">
      <c r="A1102" s="354"/>
      <c r="B1102" s="356"/>
      <c r="C1102" s="354"/>
      <c r="D1102" s="354"/>
      <c r="E1102" s="354"/>
      <c r="F1102" s="354"/>
      <c r="G1102" s="355"/>
      <c r="H1102" s="374"/>
      <c r="I1102" s="357"/>
      <c r="J1102" s="357"/>
    </row>
    <row r="1103" spans="1:10" ht="55.5" customHeight="1" x14ac:dyDescent="0.15">
      <c r="A1103" s="354"/>
      <c r="B1103" s="356" t="s">
        <v>364</v>
      </c>
      <c r="C1103" s="354" t="s">
        <v>365</v>
      </c>
      <c r="D1103" s="354" t="s">
        <v>366</v>
      </c>
      <c r="E1103" s="354" t="s">
        <v>367</v>
      </c>
      <c r="F1103" s="354"/>
      <c r="G1103" s="355" t="s">
        <v>368</v>
      </c>
      <c r="H1103" s="374" t="s">
        <v>369</v>
      </c>
      <c r="I1103" s="357" t="s">
        <v>370</v>
      </c>
      <c r="J1103" s="357" t="s">
        <v>371</v>
      </c>
    </row>
    <row r="1104" spans="1:10" ht="55.5" customHeight="1" x14ac:dyDescent="0.15">
      <c r="A1104" s="354" t="s">
        <v>372</v>
      </c>
      <c r="B1104" s="356" t="s">
        <v>979</v>
      </c>
      <c r="C1104" s="354" t="s">
        <v>283</v>
      </c>
      <c r="D1104" s="354" t="s">
        <v>980</v>
      </c>
      <c r="E1104" s="354" t="s">
        <v>392</v>
      </c>
      <c r="F1104" s="354"/>
      <c r="G1104" s="355" t="s">
        <v>338</v>
      </c>
      <c r="H1104" s="374">
        <v>1</v>
      </c>
      <c r="I1104" s="357">
        <v>41.21</v>
      </c>
      <c r="J1104" s="357">
        <v>41.21</v>
      </c>
    </row>
    <row r="1105" spans="1:10" ht="55.5" customHeight="1" x14ac:dyDescent="0.15">
      <c r="A1105" s="354" t="s">
        <v>376</v>
      </c>
      <c r="B1105" s="356" t="s">
        <v>443</v>
      </c>
      <c r="C1105" s="354" t="s">
        <v>283</v>
      </c>
      <c r="D1105" s="354" t="s">
        <v>378</v>
      </c>
      <c r="E1105" s="354" t="s">
        <v>392</v>
      </c>
      <c r="F1105" s="354"/>
      <c r="G1105" s="355" t="s">
        <v>319</v>
      </c>
      <c r="H1105" s="374">
        <v>1</v>
      </c>
      <c r="I1105" s="357">
        <v>14.81</v>
      </c>
      <c r="J1105" s="357">
        <v>14.81</v>
      </c>
    </row>
    <row r="1106" spans="1:10" ht="55.5" customHeight="1" x14ac:dyDescent="0.15">
      <c r="A1106" s="354" t="s">
        <v>376</v>
      </c>
      <c r="B1106" s="356" t="s">
        <v>607</v>
      </c>
      <c r="C1106" s="354" t="s">
        <v>283</v>
      </c>
      <c r="D1106" s="354" t="s">
        <v>595</v>
      </c>
      <c r="E1106" s="354" t="s">
        <v>392</v>
      </c>
      <c r="F1106" s="354"/>
      <c r="G1106" s="355" t="s">
        <v>319</v>
      </c>
      <c r="H1106" s="374">
        <v>1</v>
      </c>
      <c r="I1106" s="357">
        <v>18.97</v>
      </c>
      <c r="J1106" s="357">
        <v>18.97</v>
      </c>
    </row>
    <row r="1107" spans="1:10" ht="55.5" customHeight="1" x14ac:dyDescent="0.15">
      <c r="A1107" s="354" t="s">
        <v>393</v>
      </c>
      <c r="B1107" s="356" t="s">
        <v>611</v>
      </c>
      <c r="C1107" s="354" t="s">
        <v>283</v>
      </c>
      <c r="D1107" s="354" t="s">
        <v>285</v>
      </c>
      <c r="E1107" s="354" t="s">
        <v>395</v>
      </c>
      <c r="F1107" s="354"/>
      <c r="G1107" s="355" t="s">
        <v>348</v>
      </c>
      <c r="H1107" s="374">
        <v>2.1999999999999999E-2</v>
      </c>
      <c r="I1107" s="357">
        <v>48.79</v>
      </c>
      <c r="J1107" s="357">
        <v>1.07</v>
      </c>
    </row>
    <row r="1108" spans="1:10" ht="55.5" customHeight="1" x14ac:dyDescent="0.15">
      <c r="A1108" s="354" t="s">
        <v>393</v>
      </c>
      <c r="B1108" s="356" t="s">
        <v>612</v>
      </c>
      <c r="C1108" s="354" t="s">
        <v>283</v>
      </c>
      <c r="D1108" s="354" t="s">
        <v>286</v>
      </c>
      <c r="E1108" s="354" t="s">
        <v>395</v>
      </c>
      <c r="F1108" s="354"/>
      <c r="G1108" s="355" t="s">
        <v>613</v>
      </c>
      <c r="H1108" s="374">
        <v>0.2</v>
      </c>
      <c r="I1108" s="357">
        <v>31.83</v>
      </c>
      <c r="J1108" s="357">
        <v>6.36</v>
      </c>
    </row>
    <row r="1109" spans="1:10" ht="55.5" customHeight="1" x14ac:dyDescent="0.15">
      <c r="A1109" s="354"/>
      <c r="B1109" s="356"/>
      <c r="C1109" s="354"/>
      <c r="D1109" s="354"/>
      <c r="E1109" s="354" t="s">
        <v>385</v>
      </c>
      <c r="F1109" s="354">
        <v>25.45</v>
      </c>
      <c r="G1109" s="355" t="s">
        <v>386</v>
      </c>
      <c r="H1109" s="374">
        <v>0</v>
      </c>
      <c r="I1109" s="357" t="s">
        <v>387</v>
      </c>
      <c r="J1109" s="357">
        <v>25.45</v>
      </c>
    </row>
    <row r="1110" spans="1:10" ht="55.5" customHeight="1" x14ac:dyDescent="0.15">
      <c r="A1110" s="354"/>
      <c r="B1110" s="356"/>
      <c r="C1110" s="354"/>
      <c r="D1110" s="354"/>
      <c r="E1110" s="354" t="s">
        <v>388</v>
      </c>
      <c r="F1110" s="354">
        <v>12.36</v>
      </c>
      <c r="G1110" s="355"/>
      <c r="H1110" s="374" t="s">
        <v>389</v>
      </c>
      <c r="I1110" s="357"/>
      <c r="J1110" s="357">
        <v>53.57</v>
      </c>
    </row>
    <row r="1111" spans="1:10" ht="55.5" customHeight="1" x14ac:dyDescent="0.15">
      <c r="A1111" s="354"/>
      <c r="B1111" s="356"/>
      <c r="C1111" s="354"/>
      <c r="D1111" s="354"/>
      <c r="E1111" s="354"/>
      <c r="F1111" s="354"/>
      <c r="G1111" s="355"/>
      <c r="H1111" s="374"/>
      <c r="I1111" s="357"/>
      <c r="J1111" s="357"/>
    </row>
    <row r="1112" spans="1:10" ht="55.5" customHeight="1" x14ac:dyDescent="0.15">
      <c r="A1112" s="354"/>
      <c r="B1112" s="356" t="s">
        <v>364</v>
      </c>
      <c r="C1112" s="354" t="s">
        <v>365</v>
      </c>
      <c r="D1112" s="354" t="s">
        <v>366</v>
      </c>
      <c r="E1112" s="354" t="s">
        <v>367</v>
      </c>
      <c r="F1112" s="354"/>
      <c r="G1112" s="355" t="s">
        <v>368</v>
      </c>
      <c r="H1112" s="374" t="s">
        <v>369</v>
      </c>
      <c r="I1112" s="357" t="s">
        <v>370</v>
      </c>
      <c r="J1112" s="357" t="s">
        <v>371</v>
      </c>
    </row>
    <row r="1113" spans="1:10" ht="55.5" customHeight="1" x14ac:dyDescent="0.15">
      <c r="A1113" s="354" t="s">
        <v>372</v>
      </c>
      <c r="B1113" s="356" t="s">
        <v>988</v>
      </c>
      <c r="C1113" s="354" t="s">
        <v>280</v>
      </c>
      <c r="D1113" s="354" t="s">
        <v>692</v>
      </c>
      <c r="E1113" s="354" t="s">
        <v>392</v>
      </c>
      <c r="F1113" s="354"/>
      <c r="G1113" s="355" t="s">
        <v>348</v>
      </c>
      <c r="H1113" s="374">
        <v>1</v>
      </c>
      <c r="I1113" s="357">
        <v>7.74</v>
      </c>
      <c r="J1113" s="357">
        <v>7.74</v>
      </c>
    </row>
    <row r="1114" spans="1:10" ht="55.5" customHeight="1" x14ac:dyDescent="0.15">
      <c r="A1114" s="354"/>
      <c r="B1114" s="356"/>
      <c r="C1114" s="354"/>
      <c r="D1114" s="354"/>
      <c r="E1114" s="354"/>
      <c r="F1114" s="354"/>
      <c r="G1114" s="355" t="s">
        <v>681</v>
      </c>
      <c r="H1114" s="374"/>
      <c r="I1114" s="357"/>
      <c r="J1114" s="357">
        <v>0</v>
      </c>
    </row>
    <row r="1115" spans="1:10" ht="55.5" customHeight="1" x14ac:dyDescent="0.15">
      <c r="A1115" s="354"/>
      <c r="B1115" s="356"/>
      <c r="C1115" s="354"/>
      <c r="D1115" s="354"/>
      <c r="E1115" s="354"/>
      <c r="F1115" s="354"/>
      <c r="G1115" s="355" t="s">
        <v>682</v>
      </c>
      <c r="H1115" s="374"/>
      <c r="I1115" s="357"/>
      <c r="J1115" s="357">
        <v>0</v>
      </c>
    </row>
    <row r="1116" spans="1:10" ht="55.5" customHeight="1" x14ac:dyDescent="0.15">
      <c r="A1116" s="354"/>
      <c r="B1116" s="356"/>
      <c r="C1116" s="354"/>
      <c r="D1116" s="354"/>
      <c r="E1116" s="354"/>
      <c r="F1116" s="354"/>
      <c r="G1116" s="355" t="s">
        <v>683</v>
      </c>
      <c r="H1116" s="374"/>
      <c r="I1116" s="357"/>
      <c r="J1116" s="357">
        <v>0</v>
      </c>
    </row>
    <row r="1117" spans="1:10" ht="55.5" customHeight="1" x14ac:dyDescent="0.15">
      <c r="A1117" s="354"/>
      <c r="B1117" s="356"/>
      <c r="C1117" s="354"/>
      <c r="D1117" s="354"/>
      <c r="E1117" s="354"/>
      <c r="F1117" s="354"/>
      <c r="G1117" s="355" t="s">
        <v>684</v>
      </c>
      <c r="H1117" s="374"/>
      <c r="I1117" s="357"/>
      <c r="J1117" s="357">
        <v>1</v>
      </c>
    </row>
    <row r="1118" spans="1:10" ht="55.5" customHeight="1" x14ac:dyDescent="0.15">
      <c r="A1118" s="354"/>
      <c r="B1118" s="356"/>
      <c r="C1118" s="354"/>
      <c r="D1118" s="354"/>
      <c r="E1118" s="354"/>
      <c r="F1118" s="354"/>
      <c r="G1118" s="355" t="s">
        <v>685</v>
      </c>
      <c r="H1118" s="374"/>
      <c r="I1118" s="357"/>
      <c r="J1118" s="357">
        <v>0</v>
      </c>
    </row>
    <row r="1119" spans="1:10" ht="55.5" customHeight="1" x14ac:dyDescent="0.15">
      <c r="A1119" s="354" t="s">
        <v>697</v>
      </c>
      <c r="B1119" s="356" t="s">
        <v>365</v>
      </c>
      <c r="C1119" s="354" t="s">
        <v>364</v>
      </c>
      <c r="D1119" s="354" t="s">
        <v>395</v>
      </c>
      <c r="E1119" s="354" t="s">
        <v>664</v>
      </c>
      <c r="F1119" s="354" t="s">
        <v>688</v>
      </c>
      <c r="G1119" s="355" t="s">
        <v>689</v>
      </c>
      <c r="H1119" s="374"/>
      <c r="I1119" s="357"/>
      <c r="J1119" s="357" t="s">
        <v>667</v>
      </c>
    </row>
    <row r="1120" spans="1:10" ht="55.5" customHeight="1" x14ac:dyDescent="0.15">
      <c r="A1120" s="354" t="s">
        <v>393</v>
      </c>
      <c r="B1120" s="356" t="s">
        <v>280</v>
      </c>
      <c r="C1120" s="354" t="s">
        <v>989</v>
      </c>
      <c r="D1120" s="354" t="s">
        <v>692</v>
      </c>
      <c r="E1120" s="354">
        <v>1</v>
      </c>
      <c r="F1120" s="354" t="s">
        <v>348</v>
      </c>
      <c r="G1120" s="355">
        <v>7.7396000000000003</v>
      </c>
      <c r="H1120" s="374"/>
      <c r="I1120" s="357"/>
      <c r="J1120" s="357">
        <v>7.7396000000000003</v>
      </c>
    </row>
    <row r="1121" spans="1:10" ht="55.5" customHeight="1" x14ac:dyDescent="0.15">
      <c r="A1121" s="354"/>
      <c r="B1121" s="356"/>
      <c r="C1121" s="354"/>
      <c r="D1121" s="354"/>
      <c r="E1121" s="354"/>
      <c r="F1121" s="354"/>
      <c r="G1121" s="355" t="s">
        <v>700</v>
      </c>
      <c r="H1121" s="374"/>
      <c r="I1121" s="357"/>
      <c r="J1121" s="357">
        <v>7.7396000000000003</v>
      </c>
    </row>
    <row r="1122" spans="1:10" ht="55.5" customHeight="1" x14ac:dyDescent="0.15">
      <c r="A1122" s="354"/>
      <c r="B1122" s="356"/>
      <c r="C1122" s="354"/>
      <c r="D1122" s="354"/>
      <c r="E1122" s="354" t="s">
        <v>385</v>
      </c>
      <c r="F1122" s="354">
        <v>0</v>
      </c>
      <c r="G1122" s="355" t="s">
        <v>386</v>
      </c>
      <c r="H1122" s="374">
        <v>0</v>
      </c>
      <c r="I1122" s="357" t="s">
        <v>387</v>
      </c>
      <c r="J1122" s="357">
        <v>0</v>
      </c>
    </row>
    <row r="1123" spans="1:10" ht="55.5" customHeight="1" x14ac:dyDescent="0.15">
      <c r="A1123" s="354"/>
      <c r="B1123" s="356"/>
      <c r="C1123" s="354"/>
      <c r="D1123" s="354"/>
      <c r="E1123" s="354" t="s">
        <v>388</v>
      </c>
      <c r="F1123" s="354">
        <v>2.3199999999999998</v>
      </c>
      <c r="G1123" s="355"/>
      <c r="H1123" s="374" t="s">
        <v>389</v>
      </c>
      <c r="I1123" s="357"/>
      <c r="J1123" s="357">
        <v>10.06</v>
      </c>
    </row>
    <row r="1124" spans="1:10" ht="55.5" customHeight="1" x14ac:dyDescent="0.15">
      <c r="A1124" s="354"/>
      <c r="B1124" s="356"/>
      <c r="C1124" s="354"/>
      <c r="D1124" s="354"/>
      <c r="E1124" s="354"/>
      <c r="F1124" s="354"/>
      <c r="G1124" s="355"/>
      <c r="H1124" s="374"/>
      <c r="I1124" s="357"/>
      <c r="J1124" s="357"/>
    </row>
    <row r="1125" spans="1:10" ht="55.5" customHeight="1" x14ac:dyDescent="0.15">
      <c r="A1125" s="354"/>
      <c r="B1125" s="356" t="s">
        <v>364</v>
      </c>
      <c r="C1125" s="354" t="s">
        <v>365</v>
      </c>
      <c r="D1125" s="354" t="s">
        <v>366</v>
      </c>
      <c r="E1125" s="354" t="s">
        <v>367</v>
      </c>
      <c r="F1125" s="354"/>
      <c r="G1125" s="355" t="s">
        <v>368</v>
      </c>
      <c r="H1125" s="374" t="s">
        <v>369</v>
      </c>
      <c r="I1125" s="357" t="s">
        <v>370</v>
      </c>
      <c r="J1125" s="357" t="s">
        <v>371</v>
      </c>
    </row>
    <row r="1126" spans="1:10" ht="55.5" customHeight="1" x14ac:dyDescent="0.15">
      <c r="A1126" s="354" t="s">
        <v>372</v>
      </c>
      <c r="B1126" s="356" t="s">
        <v>981</v>
      </c>
      <c r="C1126" s="354" t="s">
        <v>283</v>
      </c>
      <c r="D1126" s="354" t="s">
        <v>982</v>
      </c>
      <c r="E1126" s="354" t="s">
        <v>392</v>
      </c>
      <c r="F1126" s="354"/>
      <c r="G1126" s="355" t="s">
        <v>348</v>
      </c>
      <c r="H1126" s="374">
        <v>1</v>
      </c>
      <c r="I1126" s="357">
        <v>2592.38</v>
      </c>
      <c r="J1126" s="357">
        <v>2592.38</v>
      </c>
    </row>
    <row r="1127" spans="1:10" ht="55.5" customHeight="1" x14ac:dyDescent="0.15">
      <c r="A1127" s="354" t="s">
        <v>376</v>
      </c>
      <c r="B1127" s="356" t="s">
        <v>990</v>
      </c>
      <c r="C1127" s="354" t="s">
        <v>283</v>
      </c>
      <c r="D1127" s="354" t="s">
        <v>991</v>
      </c>
      <c r="E1127" s="354" t="s">
        <v>392</v>
      </c>
      <c r="F1127" s="354"/>
      <c r="G1127" s="355" t="s">
        <v>348</v>
      </c>
      <c r="H1127" s="374">
        <v>1</v>
      </c>
      <c r="I1127" s="357">
        <v>569.78</v>
      </c>
      <c r="J1127" s="357">
        <v>569.78</v>
      </c>
    </row>
    <row r="1128" spans="1:10" ht="55.5" customHeight="1" x14ac:dyDescent="0.15">
      <c r="A1128" s="354" t="s">
        <v>376</v>
      </c>
      <c r="B1128" s="356" t="s">
        <v>599</v>
      </c>
      <c r="C1128" s="354" t="s">
        <v>283</v>
      </c>
      <c r="D1128" s="354" t="s">
        <v>352</v>
      </c>
      <c r="E1128" s="354" t="s">
        <v>392</v>
      </c>
      <c r="F1128" s="354"/>
      <c r="G1128" s="355" t="s">
        <v>338</v>
      </c>
      <c r="H1128" s="374">
        <v>12</v>
      </c>
      <c r="I1128" s="357">
        <v>92.31</v>
      </c>
      <c r="J1128" s="357">
        <v>1107.72</v>
      </c>
    </row>
    <row r="1129" spans="1:10" ht="55.5" customHeight="1" x14ac:dyDescent="0.15">
      <c r="A1129" s="354" t="s">
        <v>376</v>
      </c>
      <c r="B1129" s="356" t="s">
        <v>657</v>
      </c>
      <c r="C1129" s="354" t="s">
        <v>283</v>
      </c>
      <c r="D1129" s="354" t="s">
        <v>295</v>
      </c>
      <c r="E1129" s="354" t="s">
        <v>392</v>
      </c>
      <c r="F1129" s="354"/>
      <c r="G1129" s="355" t="s">
        <v>338</v>
      </c>
      <c r="H1129" s="374">
        <v>12</v>
      </c>
      <c r="I1129" s="357">
        <v>4.4400000000000004</v>
      </c>
      <c r="J1129" s="357">
        <v>53.28</v>
      </c>
    </row>
    <row r="1130" spans="1:10" ht="55.5" customHeight="1" x14ac:dyDescent="0.15">
      <c r="A1130" s="354" t="s">
        <v>376</v>
      </c>
      <c r="B1130" s="356" t="s">
        <v>616</v>
      </c>
      <c r="C1130" s="354" t="s">
        <v>283</v>
      </c>
      <c r="D1130" s="354" t="s">
        <v>354</v>
      </c>
      <c r="E1130" s="354" t="s">
        <v>392</v>
      </c>
      <c r="F1130" s="354"/>
      <c r="G1130" s="355" t="s">
        <v>6</v>
      </c>
      <c r="H1130" s="374">
        <v>80</v>
      </c>
      <c r="I1130" s="357">
        <v>10.77</v>
      </c>
      <c r="J1130" s="357">
        <v>861.6</v>
      </c>
    </row>
    <row r="1131" spans="1:10" ht="55.5" customHeight="1" x14ac:dyDescent="0.15">
      <c r="A1131" s="354"/>
      <c r="B1131" s="356"/>
      <c r="C1131" s="354"/>
      <c r="D1131" s="354"/>
      <c r="E1131" s="354" t="s">
        <v>385</v>
      </c>
      <c r="F1131" s="354">
        <v>726.78</v>
      </c>
      <c r="G1131" s="355" t="s">
        <v>386</v>
      </c>
      <c r="H1131" s="374">
        <v>0</v>
      </c>
      <c r="I1131" s="357" t="s">
        <v>387</v>
      </c>
      <c r="J1131" s="357">
        <v>726.78</v>
      </c>
    </row>
    <row r="1132" spans="1:10" ht="55.5" customHeight="1" x14ac:dyDescent="0.15">
      <c r="A1132" s="354"/>
      <c r="B1132" s="356"/>
      <c r="C1132" s="354"/>
      <c r="D1132" s="354"/>
      <c r="E1132" s="354" t="s">
        <v>388</v>
      </c>
      <c r="F1132" s="354">
        <v>777.71</v>
      </c>
      <c r="G1132" s="355"/>
      <c r="H1132" s="374" t="s">
        <v>389</v>
      </c>
      <c r="I1132" s="357"/>
      <c r="J1132" s="357">
        <v>3370.09</v>
      </c>
    </row>
    <row r="1133" spans="1:10" ht="55.5" customHeight="1" x14ac:dyDescent="0.15">
      <c r="A1133" s="354"/>
      <c r="B1133" s="356"/>
      <c r="C1133" s="354"/>
      <c r="D1133" s="354"/>
      <c r="E1133" s="354"/>
      <c r="F1133" s="354"/>
      <c r="G1133" s="355"/>
      <c r="H1133" s="374"/>
      <c r="I1133" s="357"/>
      <c r="J1133" s="357"/>
    </row>
    <row r="1134" spans="1:10" ht="55.5" customHeight="1" x14ac:dyDescent="0.15">
      <c r="A1134" s="354"/>
      <c r="B1134" s="356" t="s">
        <v>364</v>
      </c>
      <c r="C1134" s="354" t="s">
        <v>365</v>
      </c>
      <c r="D1134" s="354" t="s">
        <v>366</v>
      </c>
      <c r="E1134" s="354" t="s">
        <v>367</v>
      </c>
      <c r="F1134" s="354"/>
      <c r="G1134" s="355" t="s">
        <v>368</v>
      </c>
      <c r="H1134" s="374" t="s">
        <v>369</v>
      </c>
      <c r="I1134" s="357" t="s">
        <v>370</v>
      </c>
      <c r="J1134" s="357" t="s">
        <v>371</v>
      </c>
    </row>
    <row r="1135" spans="1:10" ht="55.5" customHeight="1" x14ac:dyDescent="0.15">
      <c r="A1135" s="354" t="s">
        <v>372</v>
      </c>
      <c r="B1135" s="356" t="s">
        <v>990</v>
      </c>
      <c r="C1135" s="354" t="s">
        <v>283</v>
      </c>
      <c r="D1135" s="354" t="s">
        <v>991</v>
      </c>
      <c r="E1135" s="354" t="s">
        <v>392</v>
      </c>
      <c r="F1135" s="354"/>
      <c r="G1135" s="355" t="s">
        <v>348</v>
      </c>
      <c r="H1135" s="374">
        <v>1</v>
      </c>
      <c r="I1135" s="357">
        <v>569.78</v>
      </c>
      <c r="J1135" s="357">
        <v>569.78</v>
      </c>
    </row>
    <row r="1136" spans="1:10" ht="55.5" customHeight="1" x14ac:dyDescent="0.15">
      <c r="A1136" s="354" t="s">
        <v>376</v>
      </c>
      <c r="B1136" s="356" t="s">
        <v>605</v>
      </c>
      <c r="C1136" s="354" t="s">
        <v>283</v>
      </c>
      <c r="D1136" s="354" t="s">
        <v>606</v>
      </c>
      <c r="E1136" s="354" t="s">
        <v>392</v>
      </c>
      <c r="F1136" s="354"/>
      <c r="G1136" s="355" t="s">
        <v>319</v>
      </c>
      <c r="H1136" s="374">
        <v>1.5</v>
      </c>
      <c r="I1136" s="357">
        <v>18.149999999999999</v>
      </c>
      <c r="J1136" s="357">
        <v>27.22</v>
      </c>
    </row>
    <row r="1137" spans="1:10" ht="55.5" customHeight="1" x14ac:dyDescent="0.15">
      <c r="A1137" s="354" t="s">
        <v>376</v>
      </c>
      <c r="B1137" s="356" t="s">
        <v>607</v>
      </c>
      <c r="C1137" s="354" t="s">
        <v>283</v>
      </c>
      <c r="D1137" s="354" t="s">
        <v>595</v>
      </c>
      <c r="E1137" s="354" t="s">
        <v>392</v>
      </c>
      <c r="F1137" s="354"/>
      <c r="G1137" s="355" t="s">
        <v>319</v>
      </c>
      <c r="H1137" s="374">
        <v>5</v>
      </c>
      <c r="I1137" s="357">
        <v>18.97</v>
      </c>
      <c r="J1137" s="357">
        <v>94.85</v>
      </c>
    </row>
    <row r="1138" spans="1:10" ht="55.5" customHeight="1" x14ac:dyDescent="0.15">
      <c r="A1138" s="354" t="s">
        <v>376</v>
      </c>
      <c r="B1138" s="356" t="s">
        <v>443</v>
      </c>
      <c r="C1138" s="354" t="s">
        <v>283</v>
      </c>
      <c r="D1138" s="354" t="s">
        <v>378</v>
      </c>
      <c r="E1138" s="354" t="s">
        <v>392</v>
      </c>
      <c r="F1138" s="354"/>
      <c r="G1138" s="355" t="s">
        <v>319</v>
      </c>
      <c r="H1138" s="374">
        <v>8</v>
      </c>
      <c r="I1138" s="357">
        <v>14.81</v>
      </c>
      <c r="J1138" s="357">
        <v>118.48</v>
      </c>
    </row>
    <row r="1139" spans="1:10" ht="55.5" customHeight="1" x14ac:dyDescent="0.15">
      <c r="A1139" s="354" t="s">
        <v>393</v>
      </c>
      <c r="B1139" s="356" t="s">
        <v>614</v>
      </c>
      <c r="C1139" s="354" t="s">
        <v>283</v>
      </c>
      <c r="D1139" s="354" t="s">
        <v>282</v>
      </c>
      <c r="E1139" s="354" t="s">
        <v>542</v>
      </c>
      <c r="F1139" s="354"/>
      <c r="G1139" s="355" t="s">
        <v>319</v>
      </c>
      <c r="H1139" s="374">
        <v>0.72</v>
      </c>
      <c r="I1139" s="357">
        <v>3.15</v>
      </c>
      <c r="J1139" s="357">
        <v>2.2599999999999998</v>
      </c>
    </row>
    <row r="1140" spans="1:10" ht="55.5" customHeight="1" x14ac:dyDescent="0.15">
      <c r="A1140" s="354" t="s">
        <v>393</v>
      </c>
      <c r="B1140" s="356" t="s">
        <v>610</v>
      </c>
      <c r="C1140" s="354" t="s">
        <v>283</v>
      </c>
      <c r="D1140" s="354" t="s">
        <v>284</v>
      </c>
      <c r="E1140" s="354" t="s">
        <v>395</v>
      </c>
      <c r="F1140" s="354"/>
      <c r="G1140" s="355" t="s">
        <v>348</v>
      </c>
      <c r="H1140" s="374">
        <v>0.84</v>
      </c>
      <c r="I1140" s="357">
        <v>113.42</v>
      </c>
      <c r="J1140" s="357">
        <v>95.27</v>
      </c>
    </row>
    <row r="1141" spans="1:10" ht="55.5" customHeight="1" x14ac:dyDescent="0.15">
      <c r="A1141" s="354" t="s">
        <v>393</v>
      </c>
      <c r="B1141" s="356" t="s">
        <v>611</v>
      </c>
      <c r="C1141" s="354" t="s">
        <v>283</v>
      </c>
      <c r="D1141" s="354" t="s">
        <v>285</v>
      </c>
      <c r="E1141" s="354" t="s">
        <v>395</v>
      </c>
      <c r="F1141" s="354"/>
      <c r="G1141" s="355" t="s">
        <v>348</v>
      </c>
      <c r="H1141" s="374">
        <v>0.9</v>
      </c>
      <c r="I1141" s="357">
        <v>48.79</v>
      </c>
      <c r="J1141" s="357">
        <v>43.91</v>
      </c>
    </row>
    <row r="1142" spans="1:10" ht="55.5" customHeight="1" x14ac:dyDescent="0.15">
      <c r="A1142" s="354" t="s">
        <v>393</v>
      </c>
      <c r="B1142" s="356" t="s">
        <v>612</v>
      </c>
      <c r="C1142" s="354" t="s">
        <v>283</v>
      </c>
      <c r="D1142" s="354" t="s">
        <v>286</v>
      </c>
      <c r="E1142" s="354" t="s">
        <v>395</v>
      </c>
      <c r="F1142" s="354"/>
      <c r="G1142" s="355" t="s">
        <v>613</v>
      </c>
      <c r="H1142" s="374">
        <v>5.9</v>
      </c>
      <c r="I1142" s="357">
        <v>31.83</v>
      </c>
      <c r="J1142" s="357">
        <v>187.79</v>
      </c>
    </row>
    <row r="1143" spans="1:10" ht="55.5" customHeight="1" x14ac:dyDescent="0.15">
      <c r="A1143" s="354"/>
      <c r="B1143" s="356"/>
      <c r="C1143" s="354"/>
      <c r="D1143" s="354"/>
      <c r="E1143" s="354" t="s">
        <v>385</v>
      </c>
      <c r="F1143" s="354">
        <v>181.26</v>
      </c>
      <c r="G1143" s="355" t="s">
        <v>386</v>
      </c>
      <c r="H1143" s="374">
        <v>0</v>
      </c>
      <c r="I1143" s="357" t="s">
        <v>387</v>
      </c>
      <c r="J1143" s="357">
        <v>181.26</v>
      </c>
    </row>
    <row r="1144" spans="1:10" ht="55.5" customHeight="1" x14ac:dyDescent="0.15">
      <c r="A1144" s="354"/>
      <c r="B1144" s="356"/>
      <c r="C1144" s="354"/>
      <c r="D1144" s="354"/>
      <c r="E1144" s="354" t="s">
        <v>388</v>
      </c>
      <c r="F1144" s="354">
        <v>170.93</v>
      </c>
      <c r="G1144" s="355"/>
      <c r="H1144" s="374" t="s">
        <v>389</v>
      </c>
      <c r="I1144" s="357"/>
      <c r="J1144" s="357">
        <v>740.71</v>
      </c>
    </row>
    <row r="1145" spans="1:10" ht="55.5" customHeight="1" x14ac:dyDescent="0.15">
      <c r="A1145" s="354"/>
      <c r="B1145" s="356"/>
      <c r="C1145" s="354"/>
      <c r="D1145" s="354"/>
      <c r="E1145" s="354"/>
      <c r="F1145" s="354"/>
      <c r="G1145" s="355"/>
      <c r="H1145" s="374"/>
      <c r="I1145" s="357"/>
      <c r="J1145" s="357"/>
    </row>
    <row r="1146" spans="1:10" ht="55.5" customHeight="1" x14ac:dyDescent="0.15">
      <c r="A1146" s="354"/>
      <c r="B1146" s="356" t="s">
        <v>364</v>
      </c>
      <c r="C1146" s="354" t="s">
        <v>365</v>
      </c>
      <c r="D1146" s="354" t="s">
        <v>366</v>
      </c>
      <c r="E1146" s="354" t="s">
        <v>367</v>
      </c>
      <c r="F1146" s="354"/>
      <c r="G1146" s="355" t="s">
        <v>368</v>
      </c>
      <c r="H1146" s="374" t="s">
        <v>369</v>
      </c>
      <c r="I1146" s="357" t="s">
        <v>370</v>
      </c>
      <c r="J1146" s="357" t="s">
        <v>371</v>
      </c>
    </row>
    <row r="1147" spans="1:10" ht="55.5" customHeight="1" x14ac:dyDescent="0.15">
      <c r="A1147" s="354" t="s">
        <v>372</v>
      </c>
      <c r="B1147" s="356" t="s">
        <v>658</v>
      </c>
      <c r="C1147" s="354" t="s">
        <v>283</v>
      </c>
      <c r="D1147" s="354" t="s">
        <v>659</v>
      </c>
      <c r="E1147" s="354" t="s">
        <v>392</v>
      </c>
      <c r="F1147" s="354"/>
      <c r="G1147" s="355" t="s">
        <v>348</v>
      </c>
      <c r="H1147" s="374">
        <v>1</v>
      </c>
      <c r="I1147" s="357">
        <v>616.17999999999995</v>
      </c>
      <c r="J1147" s="357">
        <v>616.17999999999995</v>
      </c>
    </row>
    <row r="1148" spans="1:10" ht="55.5" customHeight="1" x14ac:dyDescent="0.15">
      <c r="A1148" s="354" t="s">
        <v>376</v>
      </c>
      <c r="B1148" s="356" t="s">
        <v>605</v>
      </c>
      <c r="C1148" s="354" t="s">
        <v>283</v>
      </c>
      <c r="D1148" s="354" t="s">
        <v>606</v>
      </c>
      <c r="E1148" s="354" t="s">
        <v>392</v>
      </c>
      <c r="F1148" s="354"/>
      <c r="G1148" s="355" t="s">
        <v>319</v>
      </c>
      <c r="H1148" s="374">
        <v>1.5</v>
      </c>
      <c r="I1148" s="357">
        <v>18.149999999999999</v>
      </c>
      <c r="J1148" s="357">
        <v>27.22</v>
      </c>
    </row>
    <row r="1149" spans="1:10" ht="55.5" customHeight="1" x14ac:dyDescent="0.15">
      <c r="A1149" s="354" t="s">
        <v>376</v>
      </c>
      <c r="B1149" s="356" t="s">
        <v>607</v>
      </c>
      <c r="C1149" s="354" t="s">
        <v>283</v>
      </c>
      <c r="D1149" s="354" t="s">
        <v>595</v>
      </c>
      <c r="E1149" s="354" t="s">
        <v>392</v>
      </c>
      <c r="F1149" s="354"/>
      <c r="G1149" s="355" t="s">
        <v>319</v>
      </c>
      <c r="H1149" s="374">
        <v>5</v>
      </c>
      <c r="I1149" s="357">
        <v>18.97</v>
      </c>
      <c r="J1149" s="357">
        <v>94.85</v>
      </c>
    </row>
    <row r="1150" spans="1:10" ht="55.5" customHeight="1" x14ac:dyDescent="0.15">
      <c r="A1150" s="354" t="s">
        <v>376</v>
      </c>
      <c r="B1150" s="356" t="s">
        <v>608</v>
      </c>
      <c r="C1150" s="354" t="s">
        <v>283</v>
      </c>
      <c r="D1150" s="354" t="s">
        <v>609</v>
      </c>
      <c r="E1150" s="354" t="s">
        <v>392</v>
      </c>
      <c r="F1150" s="354"/>
      <c r="G1150" s="355" t="s">
        <v>319</v>
      </c>
      <c r="H1150" s="374">
        <v>8</v>
      </c>
      <c r="I1150" s="357">
        <v>14.86</v>
      </c>
      <c r="J1150" s="357">
        <v>118.88</v>
      </c>
    </row>
    <row r="1151" spans="1:10" ht="55.5" customHeight="1" x14ac:dyDescent="0.15">
      <c r="A1151" s="354" t="s">
        <v>393</v>
      </c>
      <c r="B1151" s="356" t="s">
        <v>610</v>
      </c>
      <c r="C1151" s="354" t="s">
        <v>283</v>
      </c>
      <c r="D1151" s="354" t="s">
        <v>284</v>
      </c>
      <c r="E1151" s="354" t="s">
        <v>395</v>
      </c>
      <c r="F1151" s="354"/>
      <c r="G1151" s="355" t="s">
        <v>348</v>
      </c>
      <c r="H1151" s="374">
        <v>0.84</v>
      </c>
      <c r="I1151" s="357">
        <v>113.42</v>
      </c>
      <c r="J1151" s="357">
        <v>95.27</v>
      </c>
    </row>
    <row r="1152" spans="1:10" ht="55.5" customHeight="1" x14ac:dyDescent="0.15">
      <c r="A1152" s="354" t="s">
        <v>393</v>
      </c>
      <c r="B1152" s="356" t="s">
        <v>611</v>
      </c>
      <c r="C1152" s="354" t="s">
        <v>283</v>
      </c>
      <c r="D1152" s="354" t="s">
        <v>285</v>
      </c>
      <c r="E1152" s="354" t="s">
        <v>395</v>
      </c>
      <c r="F1152" s="354"/>
      <c r="G1152" s="355" t="s">
        <v>348</v>
      </c>
      <c r="H1152" s="374">
        <v>0.91</v>
      </c>
      <c r="I1152" s="357">
        <v>48.79</v>
      </c>
      <c r="J1152" s="357">
        <v>44.39</v>
      </c>
    </row>
    <row r="1153" spans="1:10" ht="55.5" customHeight="1" x14ac:dyDescent="0.15">
      <c r="A1153" s="354" t="s">
        <v>393</v>
      </c>
      <c r="B1153" s="356" t="s">
        <v>612</v>
      </c>
      <c r="C1153" s="354" t="s">
        <v>283</v>
      </c>
      <c r="D1153" s="354" t="s">
        <v>286</v>
      </c>
      <c r="E1153" s="354" t="s">
        <v>395</v>
      </c>
      <c r="F1153" s="354"/>
      <c r="G1153" s="355" t="s">
        <v>613</v>
      </c>
      <c r="H1153" s="374">
        <v>7.33</v>
      </c>
      <c r="I1153" s="357">
        <v>31.83</v>
      </c>
      <c r="J1153" s="357">
        <v>233.31</v>
      </c>
    </row>
    <row r="1154" spans="1:10" ht="55.5" customHeight="1" x14ac:dyDescent="0.15">
      <c r="A1154" s="354" t="s">
        <v>393</v>
      </c>
      <c r="B1154" s="356" t="s">
        <v>614</v>
      </c>
      <c r="C1154" s="354" t="s">
        <v>283</v>
      </c>
      <c r="D1154" s="354" t="s">
        <v>282</v>
      </c>
      <c r="E1154" s="354" t="s">
        <v>542</v>
      </c>
      <c r="F1154" s="354"/>
      <c r="G1154" s="355" t="s">
        <v>319</v>
      </c>
      <c r="H1154" s="374">
        <v>0.72</v>
      </c>
      <c r="I1154" s="357">
        <v>3.15</v>
      </c>
      <c r="J1154" s="357">
        <v>2.2599999999999998</v>
      </c>
    </row>
    <row r="1155" spans="1:10" ht="55.5" customHeight="1" x14ac:dyDescent="0.15">
      <c r="A1155" s="354"/>
      <c r="B1155" s="356"/>
      <c r="C1155" s="354"/>
      <c r="D1155" s="354"/>
      <c r="E1155" s="354" t="s">
        <v>385</v>
      </c>
      <c r="F1155" s="354">
        <v>180.94</v>
      </c>
      <c r="G1155" s="355" t="s">
        <v>386</v>
      </c>
      <c r="H1155" s="374">
        <v>0</v>
      </c>
      <c r="I1155" s="357" t="s">
        <v>387</v>
      </c>
      <c r="J1155" s="357">
        <v>180.94</v>
      </c>
    </row>
    <row r="1156" spans="1:10" ht="55.5" customHeight="1" x14ac:dyDescent="0.15">
      <c r="A1156" s="354"/>
      <c r="B1156" s="356"/>
      <c r="C1156" s="354"/>
      <c r="D1156" s="354"/>
      <c r="E1156" s="354" t="s">
        <v>388</v>
      </c>
      <c r="F1156" s="354">
        <v>184.85</v>
      </c>
      <c r="G1156" s="355"/>
      <c r="H1156" s="374" t="s">
        <v>389</v>
      </c>
      <c r="I1156" s="357"/>
      <c r="J1156" s="357">
        <v>801.03</v>
      </c>
    </row>
    <row r="1157" spans="1:10" ht="55.5" customHeight="1" x14ac:dyDescent="0.15">
      <c r="A1157" s="354"/>
      <c r="B1157" s="356"/>
      <c r="C1157" s="354"/>
      <c r="D1157" s="354"/>
      <c r="E1157" s="354"/>
      <c r="F1157" s="354"/>
      <c r="G1157" s="355"/>
      <c r="H1157" s="374"/>
      <c r="I1157" s="357"/>
      <c r="J1157" s="357"/>
    </row>
    <row r="1158" spans="1:10" ht="55.5" customHeight="1" x14ac:dyDescent="0.15">
      <c r="A1158" s="354"/>
      <c r="B1158" s="356" t="s">
        <v>364</v>
      </c>
      <c r="C1158" s="354" t="s">
        <v>365</v>
      </c>
      <c r="D1158" s="354" t="s">
        <v>366</v>
      </c>
      <c r="E1158" s="354" t="s">
        <v>367</v>
      </c>
      <c r="F1158" s="354"/>
      <c r="G1158" s="355" t="s">
        <v>368</v>
      </c>
      <c r="H1158" s="374" t="s">
        <v>369</v>
      </c>
      <c r="I1158" s="357" t="s">
        <v>370</v>
      </c>
      <c r="J1158" s="357" t="s">
        <v>371</v>
      </c>
    </row>
    <row r="1159" spans="1:10" ht="55.5" customHeight="1" x14ac:dyDescent="0.15">
      <c r="A1159" s="354" t="s">
        <v>372</v>
      </c>
      <c r="B1159" s="356" t="s">
        <v>992</v>
      </c>
      <c r="C1159" s="354" t="s">
        <v>280</v>
      </c>
      <c r="D1159" s="354" t="s">
        <v>993</v>
      </c>
      <c r="E1159" s="354" t="s">
        <v>392</v>
      </c>
      <c r="F1159" s="354"/>
      <c r="G1159" s="355" t="s">
        <v>19</v>
      </c>
      <c r="H1159" s="374">
        <v>1</v>
      </c>
      <c r="I1159" s="357">
        <v>1</v>
      </c>
      <c r="J1159" s="357">
        <v>1</v>
      </c>
    </row>
    <row r="1160" spans="1:10" ht="55.5" customHeight="1" x14ac:dyDescent="0.15">
      <c r="A1160" s="354" t="s">
        <v>662</v>
      </c>
      <c r="B1160" s="356" t="s">
        <v>364</v>
      </c>
      <c r="C1160" s="354" t="s">
        <v>365</v>
      </c>
      <c r="D1160" s="354" t="s">
        <v>663</v>
      </c>
      <c r="E1160" s="354" t="s">
        <v>664</v>
      </c>
      <c r="F1160" s="354" t="s">
        <v>665</v>
      </c>
      <c r="G1160" s="355"/>
      <c r="H1160" s="374" t="s">
        <v>666</v>
      </c>
      <c r="I1160" s="357"/>
      <c r="J1160" s="357" t="s">
        <v>667</v>
      </c>
    </row>
    <row r="1161" spans="1:10" ht="55.5" customHeight="1" x14ac:dyDescent="0.15">
      <c r="A1161" s="354"/>
      <c r="B1161" s="356"/>
      <c r="C1161" s="354"/>
      <c r="D1161" s="354"/>
      <c r="E1161" s="354"/>
      <c r="F1161" s="354" t="s">
        <v>668</v>
      </c>
      <c r="G1161" s="355" t="s">
        <v>669</v>
      </c>
      <c r="H1161" s="374" t="s">
        <v>668</v>
      </c>
      <c r="I1161" s="357" t="s">
        <v>669</v>
      </c>
      <c r="J1161" s="357"/>
    </row>
    <row r="1162" spans="1:10" ht="55.5" customHeight="1" x14ac:dyDescent="0.15">
      <c r="A1162" s="354" t="s">
        <v>393</v>
      </c>
      <c r="B1162" s="356" t="s">
        <v>994</v>
      </c>
      <c r="C1162" s="354" t="s">
        <v>280</v>
      </c>
      <c r="D1162" s="354" t="s">
        <v>995</v>
      </c>
      <c r="E1162" s="354">
        <v>1</v>
      </c>
      <c r="F1162" s="354">
        <v>1</v>
      </c>
      <c r="G1162" s="355">
        <v>0</v>
      </c>
      <c r="H1162" s="374">
        <v>0.81369999999999998</v>
      </c>
      <c r="I1162" s="357">
        <v>0.44440000000000002</v>
      </c>
      <c r="J1162" s="357">
        <v>0.81369999999999998</v>
      </c>
    </row>
    <row r="1163" spans="1:10" ht="55.5" customHeight="1" x14ac:dyDescent="0.15">
      <c r="A1163" s="354"/>
      <c r="B1163" s="356"/>
      <c r="C1163" s="354"/>
      <c r="D1163" s="354"/>
      <c r="E1163" s="354"/>
      <c r="F1163" s="354"/>
      <c r="G1163" s="355" t="s">
        <v>676</v>
      </c>
      <c r="H1163" s="374"/>
      <c r="I1163" s="357"/>
      <c r="J1163" s="357">
        <v>0.81369999999999998</v>
      </c>
    </row>
    <row r="1164" spans="1:10" ht="55.5" customHeight="1" x14ac:dyDescent="0.15">
      <c r="A1164" s="354" t="s">
        <v>677</v>
      </c>
      <c r="B1164" s="356" t="s">
        <v>364</v>
      </c>
      <c r="C1164" s="354" t="s">
        <v>365</v>
      </c>
      <c r="D1164" s="354" t="s">
        <v>568</v>
      </c>
      <c r="E1164" s="354" t="s">
        <v>664</v>
      </c>
      <c r="F1164" s="354" t="s">
        <v>678</v>
      </c>
      <c r="G1164" s="355"/>
      <c r="H1164" s="374"/>
      <c r="I1164" s="357"/>
      <c r="J1164" s="357" t="s">
        <v>667</v>
      </c>
    </row>
    <row r="1165" spans="1:10" ht="55.5" customHeight="1" x14ac:dyDescent="0.15">
      <c r="A1165" s="354" t="s">
        <v>393</v>
      </c>
      <c r="B1165" s="356" t="s">
        <v>996</v>
      </c>
      <c r="C1165" s="354" t="s">
        <v>280</v>
      </c>
      <c r="D1165" s="354" t="s">
        <v>997</v>
      </c>
      <c r="E1165" s="354">
        <v>1</v>
      </c>
      <c r="F1165" s="354"/>
      <c r="G1165" s="355"/>
      <c r="H1165" s="374"/>
      <c r="I1165" s="357">
        <v>27.723099999999999</v>
      </c>
      <c r="J1165" s="357">
        <v>27.723099999999999</v>
      </c>
    </row>
    <row r="1166" spans="1:10" ht="55.5" customHeight="1" x14ac:dyDescent="0.15">
      <c r="A1166" s="354"/>
      <c r="B1166" s="356"/>
      <c r="C1166" s="354"/>
      <c r="D1166" s="354"/>
      <c r="E1166" s="354"/>
      <c r="F1166" s="354"/>
      <c r="G1166" s="355" t="s">
        <v>679</v>
      </c>
      <c r="H1166" s="374"/>
      <c r="I1166" s="357"/>
      <c r="J1166" s="357">
        <v>27.723099999999999</v>
      </c>
    </row>
    <row r="1167" spans="1:10" ht="55.5" customHeight="1" x14ac:dyDescent="0.15">
      <c r="A1167" s="354"/>
      <c r="B1167" s="356"/>
      <c r="C1167" s="354"/>
      <c r="D1167" s="354"/>
      <c r="E1167" s="354"/>
      <c r="F1167" s="354"/>
      <c r="G1167" s="355" t="s">
        <v>680</v>
      </c>
      <c r="H1167" s="374"/>
      <c r="I1167" s="357"/>
      <c r="J1167" s="357">
        <v>0</v>
      </c>
    </row>
    <row r="1168" spans="1:10" ht="55.5" customHeight="1" x14ac:dyDescent="0.15">
      <c r="A1168" s="354"/>
      <c r="B1168" s="356"/>
      <c r="C1168" s="354"/>
      <c r="D1168" s="354"/>
      <c r="E1168" s="354"/>
      <c r="F1168" s="354"/>
      <c r="G1168" s="355" t="s">
        <v>681</v>
      </c>
      <c r="H1168" s="374"/>
      <c r="I1168" s="357"/>
      <c r="J1168" s="357">
        <v>28.536799999999999</v>
      </c>
    </row>
    <row r="1169" spans="1:10" ht="55.5" customHeight="1" x14ac:dyDescent="0.15">
      <c r="A1169" s="354"/>
      <c r="B1169" s="356"/>
      <c r="C1169" s="354"/>
      <c r="D1169" s="354"/>
      <c r="E1169" s="354"/>
      <c r="F1169" s="354"/>
      <c r="G1169" s="355" t="s">
        <v>682</v>
      </c>
      <c r="H1169" s="374"/>
      <c r="I1169" s="357"/>
      <c r="J1169" s="357">
        <v>0</v>
      </c>
    </row>
    <row r="1170" spans="1:10" ht="55.5" customHeight="1" x14ac:dyDescent="0.15">
      <c r="A1170" s="354"/>
      <c r="B1170" s="356"/>
      <c r="C1170" s="354"/>
      <c r="D1170" s="354"/>
      <c r="E1170" s="354"/>
      <c r="F1170" s="354"/>
      <c r="G1170" s="355" t="s">
        <v>683</v>
      </c>
      <c r="H1170" s="374"/>
      <c r="I1170" s="357"/>
      <c r="J1170" s="357">
        <v>0</v>
      </c>
    </row>
    <row r="1171" spans="1:10" ht="55.5" customHeight="1" x14ac:dyDescent="0.15">
      <c r="A1171" s="354"/>
      <c r="B1171" s="356"/>
      <c r="C1171" s="354"/>
      <c r="D1171" s="354"/>
      <c r="E1171" s="354"/>
      <c r="F1171" s="354"/>
      <c r="G1171" s="355" t="s">
        <v>684</v>
      </c>
      <c r="H1171" s="374"/>
      <c r="I1171" s="357"/>
      <c r="J1171" s="357">
        <v>45.85</v>
      </c>
    </row>
    <row r="1172" spans="1:10" ht="55.5" customHeight="1" x14ac:dyDescent="0.15">
      <c r="A1172" s="354"/>
      <c r="B1172" s="356"/>
      <c r="C1172" s="354"/>
      <c r="D1172" s="354"/>
      <c r="E1172" s="354"/>
      <c r="F1172" s="354"/>
      <c r="G1172" s="355" t="s">
        <v>685</v>
      </c>
      <c r="H1172" s="374"/>
      <c r="I1172" s="357"/>
      <c r="J1172" s="357">
        <v>0.62239999999999995</v>
      </c>
    </row>
    <row r="1173" spans="1:10" ht="55.5" customHeight="1" x14ac:dyDescent="0.15">
      <c r="A1173" s="354" t="s">
        <v>697</v>
      </c>
      <c r="B1173" s="356" t="s">
        <v>365</v>
      </c>
      <c r="C1173" s="354" t="s">
        <v>364</v>
      </c>
      <c r="D1173" s="354" t="s">
        <v>395</v>
      </c>
      <c r="E1173" s="354" t="s">
        <v>664</v>
      </c>
      <c r="F1173" s="354" t="s">
        <v>688</v>
      </c>
      <c r="G1173" s="355" t="s">
        <v>689</v>
      </c>
      <c r="H1173" s="374"/>
      <c r="I1173" s="357"/>
      <c r="J1173" s="357" t="s">
        <v>667</v>
      </c>
    </row>
    <row r="1174" spans="1:10" ht="55.5" customHeight="1" x14ac:dyDescent="0.15">
      <c r="A1174" s="354" t="s">
        <v>393</v>
      </c>
      <c r="B1174" s="356" t="s">
        <v>280</v>
      </c>
      <c r="C1174" s="354" t="s">
        <v>998</v>
      </c>
      <c r="D1174" s="354" t="s">
        <v>999</v>
      </c>
      <c r="E1174" s="354">
        <v>4.9399999999999999E-3</v>
      </c>
      <c r="F1174" s="354" t="s">
        <v>278</v>
      </c>
      <c r="G1174" s="355">
        <v>37.702599999999997</v>
      </c>
      <c r="H1174" s="374"/>
      <c r="I1174" s="357"/>
      <c r="J1174" s="357">
        <v>0.18629999999999999</v>
      </c>
    </row>
    <row r="1175" spans="1:10" ht="55.5" customHeight="1" x14ac:dyDescent="0.15">
      <c r="A1175" s="354" t="s">
        <v>393</v>
      </c>
      <c r="B1175" s="356" t="s">
        <v>280</v>
      </c>
      <c r="C1175" s="354" t="s">
        <v>1000</v>
      </c>
      <c r="D1175" s="354" t="s">
        <v>1001</v>
      </c>
      <c r="E1175" s="354">
        <v>1.6729999999999998E-2</v>
      </c>
      <c r="F1175" s="354" t="s">
        <v>348</v>
      </c>
      <c r="G1175" s="355">
        <v>11.636699999999999</v>
      </c>
      <c r="H1175" s="374"/>
      <c r="I1175" s="357"/>
      <c r="J1175" s="357">
        <v>0.19470000000000001</v>
      </c>
    </row>
    <row r="1176" spans="1:10" ht="55.5" customHeight="1" x14ac:dyDescent="0.15">
      <c r="A1176" s="354"/>
      <c r="B1176" s="356"/>
      <c r="C1176" s="354"/>
      <c r="D1176" s="354"/>
      <c r="E1176" s="354"/>
      <c r="F1176" s="354"/>
      <c r="G1176" s="355" t="s">
        <v>700</v>
      </c>
      <c r="H1176" s="374"/>
      <c r="I1176" s="357"/>
      <c r="J1176" s="357">
        <v>0.38100000000000001</v>
      </c>
    </row>
    <row r="1177" spans="1:10" ht="55.5" customHeight="1" x14ac:dyDescent="0.15">
      <c r="A1177" s="354"/>
      <c r="B1177" s="356"/>
      <c r="C1177" s="354"/>
      <c r="D1177" s="354"/>
      <c r="E1177" s="354" t="s">
        <v>385</v>
      </c>
      <c r="F1177" s="354">
        <v>0.60464776444929114</v>
      </c>
      <c r="G1177" s="355" t="s">
        <v>386</v>
      </c>
      <c r="H1177" s="374">
        <v>0</v>
      </c>
      <c r="I1177" s="357" t="s">
        <v>387</v>
      </c>
      <c r="J1177" s="357">
        <v>0.60464776444929114</v>
      </c>
    </row>
    <row r="1178" spans="1:10" ht="55.5" customHeight="1" x14ac:dyDescent="0.15">
      <c r="A1178" s="354"/>
      <c r="B1178" s="356"/>
      <c r="C1178" s="354"/>
      <c r="D1178" s="354"/>
      <c r="E1178" s="354" t="s">
        <v>388</v>
      </c>
      <c r="F1178" s="354">
        <v>0.3</v>
      </c>
      <c r="G1178" s="355"/>
      <c r="H1178" s="374" t="s">
        <v>389</v>
      </c>
      <c r="I1178" s="357"/>
      <c r="J1178" s="357">
        <v>1.3</v>
      </c>
    </row>
    <row r="1179" spans="1:10" ht="55.5" customHeight="1" x14ac:dyDescent="0.15">
      <c r="A1179" s="354"/>
      <c r="B1179" s="356"/>
      <c r="C1179" s="354"/>
      <c r="D1179" s="354"/>
      <c r="E1179" s="354"/>
      <c r="F1179" s="354"/>
      <c r="G1179" s="355"/>
      <c r="H1179" s="374"/>
      <c r="I1179" s="357"/>
      <c r="J1179" s="357"/>
    </row>
    <row r="1180" spans="1:10" ht="55.5" customHeight="1" x14ac:dyDescent="0.15">
      <c r="A1180" s="354"/>
      <c r="B1180" s="356" t="s">
        <v>364</v>
      </c>
      <c r="C1180" s="354" t="s">
        <v>365</v>
      </c>
      <c r="D1180" s="354" t="s">
        <v>366</v>
      </c>
      <c r="E1180" s="354" t="s">
        <v>367</v>
      </c>
      <c r="F1180" s="354"/>
      <c r="G1180" s="355" t="s">
        <v>368</v>
      </c>
      <c r="H1180" s="374" t="s">
        <v>369</v>
      </c>
      <c r="I1180" s="357" t="s">
        <v>370</v>
      </c>
      <c r="J1180" s="357" t="s">
        <v>371</v>
      </c>
    </row>
    <row r="1181" spans="1:10" ht="55.5" customHeight="1" x14ac:dyDescent="0.15">
      <c r="A1181" s="354" t="s">
        <v>372</v>
      </c>
      <c r="B1181" s="356" t="s">
        <v>1002</v>
      </c>
      <c r="C1181" s="354" t="s">
        <v>280</v>
      </c>
      <c r="D1181" s="354" t="s">
        <v>1003</v>
      </c>
      <c r="E1181" s="354" t="s">
        <v>392</v>
      </c>
      <c r="F1181" s="354"/>
      <c r="G1181" s="355" t="s">
        <v>14</v>
      </c>
      <c r="H1181" s="374">
        <v>1</v>
      </c>
      <c r="I1181" s="357">
        <v>0.13</v>
      </c>
      <c r="J1181" s="357">
        <v>0.13</v>
      </c>
    </row>
    <row r="1182" spans="1:10" ht="55.5" customHeight="1" x14ac:dyDescent="0.15">
      <c r="A1182" s="354" t="s">
        <v>662</v>
      </c>
      <c r="B1182" s="356" t="s">
        <v>364</v>
      </c>
      <c r="C1182" s="354" t="s">
        <v>365</v>
      </c>
      <c r="D1182" s="354" t="s">
        <v>663</v>
      </c>
      <c r="E1182" s="354" t="s">
        <v>664</v>
      </c>
      <c r="F1182" s="354" t="s">
        <v>665</v>
      </c>
      <c r="G1182" s="355"/>
      <c r="H1182" s="374" t="s">
        <v>666</v>
      </c>
      <c r="I1182" s="357"/>
      <c r="J1182" s="357" t="s">
        <v>667</v>
      </c>
    </row>
    <row r="1183" spans="1:10" ht="55.5" customHeight="1" x14ac:dyDescent="0.15">
      <c r="A1183" s="354"/>
      <c r="B1183" s="356"/>
      <c r="C1183" s="354"/>
      <c r="D1183" s="354"/>
      <c r="E1183" s="354"/>
      <c r="F1183" s="354" t="s">
        <v>668</v>
      </c>
      <c r="G1183" s="355" t="s">
        <v>669</v>
      </c>
      <c r="H1183" s="374" t="s">
        <v>668</v>
      </c>
      <c r="I1183" s="357" t="s">
        <v>669</v>
      </c>
      <c r="J1183" s="357"/>
    </row>
    <row r="1184" spans="1:10" ht="55.5" customHeight="1" x14ac:dyDescent="0.15">
      <c r="A1184" s="354" t="s">
        <v>393</v>
      </c>
      <c r="B1184" s="356" t="s">
        <v>1004</v>
      </c>
      <c r="C1184" s="354" t="s">
        <v>280</v>
      </c>
      <c r="D1184" s="354" t="s">
        <v>1005</v>
      </c>
      <c r="E1184" s="354">
        <v>1</v>
      </c>
      <c r="F1184" s="354">
        <v>0.42</v>
      </c>
      <c r="G1184" s="355">
        <v>0.57999999999999996</v>
      </c>
      <c r="H1184" s="374">
        <v>2.7835000000000001</v>
      </c>
      <c r="I1184" s="357">
        <v>0.15379999999999999</v>
      </c>
      <c r="J1184" s="357">
        <v>1.2583</v>
      </c>
    </row>
    <row r="1185" spans="1:10" ht="55.5" customHeight="1" x14ac:dyDescent="0.15">
      <c r="A1185" s="354" t="s">
        <v>393</v>
      </c>
      <c r="B1185" s="356" t="s">
        <v>1006</v>
      </c>
      <c r="C1185" s="354" t="s">
        <v>280</v>
      </c>
      <c r="D1185" s="354" t="s">
        <v>1007</v>
      </c>
      <c r="E1185" s="354">
        <v>1</v>
      </c>
      <c r="F1185" s="354">
        <v>0.42</v>
      </c>
      <c r="G1185" s="355">
        <v>0.57999999999999996</v>
      </c>
      <c r="H1185" s="374">
        <v>0.1103</v>
      </c>
      <c r="I1185" s="357">
        <v>7.4999999999999997E-2</v>
      </c>
      <c r="J1185" s="357">
        <v>8.9800000000000005E-2</v>
      </c>
    </row>
    <row r="1186" spans="1:10" ht="55.5" customHeight="1" x14ac:dyDescent="0.15">
      <c r="A1186" s="354"/>
      <c r="B1186" s="356"/>
      <c r="C1186" s="354"/>
      <c r="D1186" s="354"/>
      <c r="E1186" s="354"/>
      <c r="F1186" s="354"/>
      <c r="G1186" s="355" t="s">
        <v>676</v>
      </c>
      <c r="H1186" s="374"/>
      <c r="I1186" s="357"/>
      <c r="J1186" s="357">
        <v>1.3481000000000001</v>
      </c>
    </row>
    <row r="1187" spans="1:10" ht="55.5" customHeight="1" x14ac:dyDescent="0.15">
      <c r="A1187" s="354" t="s">
        <v>677</v>
      </c>
      <c r="B1187" s="356" t="s">
        <v>364</v>
      </c>
      <c r="C1187" s="354" t="s">
        <v>365</v>
      </c>
      <c r="D1187" s="354" t="s">
        <v>568</v>
      </c>
      <c r="E1187" s="354" t="s">
        <v>664</v>
      </c>
      <c r="F1187" s="354" t="s">
        <v>678</v>
      </c>
      <c r="G1187" s="355"/>
      <c r="H1187" s="374"/>
      <c r="I1187" s="357"/>
      <c r="J1187" s="357" t="s">
        <v>667</v>
      </c>
    </row>
    <row r="1188" spans="1:10" ht="55.5" customHeight="1" x14ac:dyDescent="0.15">
      <c r="A1188" s="354" t="s">
        <v>393</v>
      </c>
      <c r="B1188" s="356" t="s">
        <v>1008</v>
      </c>
      <c r="C1188" s="354" t="s">
        <v>280</v>
      </c>
      <c r="D1188" s="354" t="s">
        <v>300</v>
      </c>
      <c r="E1188" s="354">
        <v>1</v>
      </c>
      <c r="F1188" s="354"/>
      <c r="G1188" s="355"/>
      <c r="H1188" s="374"/>
      <c r="I1188" s="357">
        <v>22.460899999999999</v>
      </c>
      <c r="J1188" s="357">
        <v>22.460899999999999</v>
      </c>
    </row>
    <row r="1189" spans="1:10" ht="55.5" customHeight="1" x14ac:dyDescent="0.15">
      <c r="A1189" s="354"/>
      <c r="B1189" s="356"/>
      <c r="C1189" s="354"/>
      <c r="D1189" s="354"/>
      <c r="E1189" s="354"/>
      <c r="F1189" s="354"/>
      <c r="G1189" s="355" t="s">
        <v>679</v>
      </c>
      <c r="H1189" s="374"/>
      <c r="I1189" s="357"/>
      <c r="J1189" s="357">
        <v>22.460899999999999</v>
      </c>
    </row>
    <row r="1190" spans="1:10" ht="55.5" customHeight="1" x14ac:dyDescent="0.15">
      <c r="A1190" s="354"/>
      <c r="B1190" s="356"/>
      <c r="C1190" s="354"/>
      <c r="D1190" s="354"/>
      <c r="E1190" s="354"/>
      <c r="F1190" s="354"/>
      <c r="G1190" s="355" t="s">
        <v>680</v>
      </c>
      <c r="H1190" s="374"/>
      <c r="I1190" s="357"/>
      <c r="J1190" s="357">
        <v>0</v>
      </c>
    </row>
    <row r="1191" spans="1:10" ht="55.5" customHeight="1" x14ac:dyDescent="0.15">
      <c r="A1191" s="354"/>
      <c r="B1191" s="356"/>
      <c r="C1191" s="354"/>
      <c r="D1191" s="354"/>
      <c r="E1191" s="354"/>
      <c r="F1191" s="354"/>
      <c r="G1191" s="355" t="s">
        <v>681</v>
      </c>
      <c r="H1191" s="374"/>
      <c r="I1191" s="357"/>
      <c r="J1191" s="357">
        <v>23.809000000000001</v>
      </c>
    </row>
    <row r="1192" spans="1:10" ht="55.5" customHeight="1" x14ac:dyDescent="0.15">
      <c r="A1192" s="354"/>
      <c r="B1192" s="356"/>
      <c r="C1192" s="354"/>
      <c r="D1192" s="354"/>
      <c r="E1192" s="354"/>
      <c r="F1192" s="354"/>
      <c r="G1192" s="355" t="s">
        <v>682</v>
      </c>
      <c r="H1192" s="374"/>
      <c r="I1192" s="357"/>
      <c r="J1192" s="357">
        <v>0</v>
      </c>
    </row>
    <row r="1193" spans="1:10" ht="55.5" customHeight="1" x14ac:dyDescent="0.15">
      <c r="A1193" s="354"/>
      <c r="B1193" s="356"/>
      <c r="C1193" s="354"/>
      <c r="D1193" s="354"/>
      <c r="E1193" s="354"/>
      <c r="F1193" s="354"/>
      <c r="G1193" s="355" t="s">
        <v>683</v>
      </c>
      <c r="H1193" s="374"/>
      <c r="I1193" s="357"/>
      <c r="J1193" s="357">
        <v>0</v>
      </c>
    </row>
    <row r="1194" spans="1:10" ht="55.5" customHeight="1" x14ac:dyDescent="0.15">
      <c r="A1194" s="354"/>
      <c r="B1194" s="356"/>
      <c r="C1194" s="354"/>
      <c r="D1194" s="354"/>
      <c r="E1194" s="354"/>
      <c r="F1194" s="354"/>
      <c r="G1194" s="355" t="s">
        <v>684</v>
      </c>
      <c r="H1194" s="374"/>
      <c r="I1194" s="357"/>
      <c r="J1194" s="357">
        <v>249</v>
      </c>
    </row>
    <row r="1195" spans="1:10" ht="55.5" customHeight="1" x14ac:dyDescent="0.15">
      <c r="A1195" s="354"/>
      <c r="B1195" s="356"/>
      <c r="C1195" s="354"/>
      <c r="D1195" s="354"/>
      <c r="E1195" s="354"/>
      <c r="F1195" s="354"/>
      <c r="G1195" s="355" t="s">
        <v>685</v>
      </c>
      <c r="H1195" s="374"/>
      <c r="I1195" s="357"/>
      <c r="J1195" s="357">
        <v>9.5600000000000004E-2</v>
      </c>
    </row>
    <row r="1196" spans="1:10" ht="55.5" customHeight="1" x14ac:dyDescent="0.15">
      <c r="A1196" s="354" t="s">
        <v>697</v>
      </c>
      <c r="B1196" s="356" t="s">
        <v>365</v>
      </c>
      <c r="C1196" s="354" t="s">
        <v>364</v>
      </c>
      <c r="D1196" s="354" t="s">
        <v>395</v>
      </c>
      <c r="E1196" s="354" t="s">
        <v>664</v>
      </c>
      <c r="F1196" s="354" t="s">
        <v>688</v>
      </c>
      <c r="G1196" s="355" t="s">
        <v>689</v>
      </c>
      <c r="H1196" s="374"/>
      <c r="I1196" s="357"/>
      <c r="J1196" s="357" t="s">
        <v>667</v>
      </c>
    </row>
    <row r="1197" spans="1:10" ht="55.5" customHeight="1" x14ac:dyDescent="0.15">
      <c r="A1197" s="354" t="s">
        <v>393</v>
      </c>
      <c r="B1197" s="356" t="s">
        <v>280</v>
      </c>
      <c r="C1197" s="354" t="s">
        <v>1009</v>
      </c>
      <c r="D1197" s="354" t="s">
        <v>1010</v>
      </c>
      <c r="E1197" s="354">
        <v>2.5000000000000001E-3</v>
      </c>
      <c r="F1197" s="354" t="s">
        <v>14</v>
      </c>
      <c r="G1197" s="355">
        <v>12.022600000000001</v>
      </c>
      <c r="H1197" s="374"/>
      <c r="I1197" s="357"/>
      <c r="J1197" s="357">
        <v>3.0099999999999998E-2</v>
      </c>
    </row>
    <row r="1198" spans="1:10" ht="55.5" customHeight="1" x14ac:dyDescent="0.15">
      <c r="A1198" s="354"/>
      <c r="B1198" s="356"/>
      <c r="C1198" s="354"/>
      <c r="D1198" s="354"/>
      <c r="E1198" s="354"/>
      <c r="F1198" s="354"/>
      <c r="G1198" s="355" t="s">
        <v>700</v>
      </c>
      <c r="H1198" s="374"/>
      <c r="I1198" s="357"/>
      <c r="J1198" s="357">
        <v>3.0099999999999998E-2</v>
      </c>
    </row>
    <row r="1199" spans="1:10" ht="55.5" customHeight="1" x14ac:dyDescent="0.15">
      <c r="A1199" s="354"/>
      <c r="B1199" s="356"/>
      <c r="C1199" s="354"/>
      <c r="D1199" s="354"/>
      <c r="E1199" s="354" t="s">
        <v>385</v>
      </c>
      <c r="F1199" s="354">
        <v>9.0204417670682727E-2</v>
      </c>
      <c r="G1199" s="355" t="s">
        <v>386</v>
      </c>
      <c r="H1199" s="374">
        <v>0</v>
      </c>
      <c r="I1199" s="357" t="s">
        <v>387</v>
      </c>
      <c r="J1199" s="357">
        <v>9.0204417670682727E-2</v>
      </c>
    </row>
    <row r="1200" spans="1:10" ht="55.5" customHeight="1" x14ac:dyDescent="0.15">
      <c r="A1200" s="354"/>
      <c r="B1200" s="356"/>
      <c r="C1200" s="354"/>
      <c r="D1200" s="354"/>
      <c r="E1200" s="354" t="s">
        <v>388</v>
      </c>
      <c r="F1200" s="354">
        <v>0.03</v>
      </c>
      <c r="G1200" s="355"/>
      <c r="H1200" s="374" t="s">
        <v>389</v>
      </c>
      <c r="I1200" s="357"/>
      <c r="J1200" s="357">
        <v>0.16</v>
      </c>
    </row>
    <row r="1201" spans="1:10" ht="55.5" customHeight="1" x14ac:dyDescent="0.15">
      <c r="A1201" s="354"/>
      <c r="B1201" s="356"/>
      <c r="C1201" s="354"/>
      <c r="D1201" s="354"/>
      <c r="E1201" s="354"/>
      <c r="F1201" s="354"/>
      <c r="G1201" s="355"/>
      <c r="H1201" s="374"/>
      <c r="I1201" s="357"/>
      <c r="J1201" s="357"/>
    </row>
    <row r="1202" spans="1:10" ht="55.5" customHeight="1" x14ac:dyDescent="0.15">
      <c r="A1202" s="354"/>
      <c r="B1202" s="356" t="s">
        <v>364</v>
      </c>
      <c r="C1202" s="354" t="s">
        <v>365</v>
      </c>
      <c r="D1202" s="354" t="s">
        <v>366</v>
      </c>
      <c r="E1202" s="354" t="s">
        <v>367</v>
      </c>
      <c r="F1202" s="354"/>
      <c r="G1202" s="355" t="s">
        <v>368</v>
      </c>
      <c r="H1202" s="374" t="s">
        <v>369</v>
      </c>
      <c r="I1202" s="357" t="s">
        <v>370</v>
      </c>
      <c r="J1202" s="357" t="s">
        <v>371</v>
      </c>
    </row>
    <row r="1203" spans="1:10" ht="55.5" customHeight="1" x14ac:dyDescent="0.15">
      <c r="A1203" s="354" t="s">
        <v>372</v>
      </c>
      <c r="B1203" s="356" t="s">
        <v>657</v>
      </c>
      <c r="C1203" s="354" t="s">
        <v>283</v>
      </c>
      <c r="D1203" s="354" t="s">
        <v>295</v>
      </c>
      <c r="E1203" s="354" t="s">
        <v>392</v>
      </c>
      <c r="F1203" s="354"/>
      <c r="G1203" s="355" t="s">
        <v>338</v>
      </c>
      <c r="H1203" s="374">
        <v>1</v>
      </c>
      <c r="I1203" s="357">
        <v>4.4400000000000004</v>
      </c>
      <c r="J1203" s="357">
        <v>4.4400000000000004</v>
      </c>
    </row>
    <row r="1204" spans="1:10" ht="55.5" customHeight="1" x14ac:dyDescent="0.15">
      <c r="A1204" s="354" t="s">
        <v>376</v>
      </c>
      <c r="B1204" s="356" t="s">
        <v>443</v>
      </c>
      <c r="C1204" s="354" t="s">
        <v>283</v>
      </c>
      <c r="D1204" s="354" t="s">
        <v>378</v>
      </c>
      <c r="E1204" s="354" t="s">
        <v>392</v>
      </c>
      <c r="F1204" s="354"/>
      <c r="G1204" s="355" t="s">
        <v>319</v>
      </c>
      <c r="H1204" s="374">
        <v>0.3</v>
      </c>
      <c r="I1204" s="357">
        <v>14.81</v>
      </c>
      <c r="J1204" s="357">
        <v>4.4400000000000004</v>
      </c>
    </row>
    <row r="1205" spans="1:10" ht="55.5" customHeight="1" x14ac:dyDescent="0.15">
      <c r="A1205" s="354"/>
      <c r="B1205" s="356"/>
      <c r="C1205" s="354"/>
      <c r="D1205" s="354"/>
      <c r="E1205" s="354" t="s">
        <v>385</v>
      </c>
      <c r="F1205" s="354">
        <v>3.2</v>
      </c>
      <c r="G1205" s="355" t="s">
        <v>386</v>
      </c>
      <c r="H1205" s="374">
        <v>0</v>
      </c>
      <c r="I1205" s="357" t="s">
        <v>387</v>
      </c>
      <c r="J1205" s="357">
        <v>3.2</v>
      </c>
    </row>
    <row r="1206" spans="1:10" ht="55.5" customHeight="1" x14ac:dyDescent="0.15">
      <c r="A1206" s="354"/>
      <c r="B1206" s="356"/>
      <c r="C1206" s="354"/>
      <c r="D1206" s="354"/>
      <c r="E1206" s="354" t="s">
        <v>388</v>
      </c>
      <c r="F1206" s="354">
        <v>1.33</v>
      </c>
      <c r="G1206" s="355"/>
      <c r="H1206" s="374" t="s">
        <v>389</v>
      </c>
      <c r="I1206" s="357"/>
      <c r="J1206" s="357">
        <v>5.77</v>
      </c>
    </row>
    <row r="1207" spans="1:10" ht="55.5" customHeight="1" x14ac:dyDescent="0.15">
      <c r="A1207" s="354"/>
      <c r="B1207" s="356"/>
      <c r="C1207" s="354"/>
      <c r="D1207" s="354"/>
      <c r="E1207" s="354"/>
      <c r="F1207" s="354"/>
      <c r="G1207" s="355"/>
      <c r="H1207" s="374"/>
      <c r="I1207" s="357"/>
      <c r="J1207" s="357"/>
    </row>
    <row r="1208" spans="1:10" ht="55.5" customHeight="1" x14ac:dyDescent="0.15">
      <c r="A1208" s="354"/>
      <c r="B1208" s="356" t="s">
        <v>364</v>
      </c>
      <c r="C1208" s="354" t="s">
        <v>365</v>
      </c>
      <c r="D1208" s="354" t="s">
        <v>366</v>
      </c>
      <c r="E1208" s="354" t="s">
        <v>367</v>
      </c>
      <c r="F1208" s="354"/>
      <c r="G1208" s="355" t="s">
        <v>368</v>
      </c>
      <c r="H1208" s="374" t="s">
        <v>369</v>
      </c>
      <c r="I1208" s="357" t="s">
        <v>370</v>
      </c>
      <c r="J1208" s="357" t="s">
        <v>371</v>
      </c>
    </row>
    <row r="1209" spans="1:10" ht="55.5" customHeight="1" x14ac:dyDescent="0.15">
      <c r="A1209" s="354" t="s">
        <v>372</v>
      </c>
      <c r="B1209" s="356" t="s">
        <v>403</v>
      </c>
      <c r="C1209" s="354" t="s">
        <v>277</v>
      </c>
      <c r="D1209" s="354" t="s">
        <v>404</v>
      </c>
      <c r="E1209" s="354" t="s">
        <v>375</v>
      </c>
      <c r="F1209" s="354"/>
      <c r="G1209" s="355" t="s">
        <v>319</v>
      </c>
      <c r="H1209" s="374">
        <v>1</v>
      </c>
      <c r="I1209" s="357">
        <v>19.95</v>
      </c>
      <c r="J1209" s="357">
        <v>19.95</v>
      </c>
    </row>
    <row r="1210" spans="1:10" ht="55.5" customHeight="1" x14ac:dyDescent="0.15">
      <c r="A1210" s="354" t="s">
        <v>376</v>
      </c>
      <c r="B1210" s="356" t="s">
        <v>945</v>
      </c>
      <c r="C1210" s="354" t="s">
        <v>277</v>
      </c>
      <c r="D1210" s="354" t="s">
        <v>946</v>
      </c>
      <c r="E1210" s="354" t="s">
        <v>375</v>
      </c>
      <c r="F1210" s="354"/>
      <c r="G1210" s="355" t="s">
        <v>319</v>
      </c>
      <c r="H1210" s="374">
        <v>1</v>
      </c>
      <c r="I1210" s="357">
        <v>0.4</v>
      </c>
      <c r="J1210" s="357">
        <v>0.4</v>
      </c>
    </row>
    <row r="1211" spans="1:10" ht="55.5" customHeight="1" x14ac:dyDescent="0.15">
      <c r="A1211" s="354" t="s">
        <v>393</v>
      </c>
      <c r="B1211" s="356" t="s">
        <v>947</v>
      </c>
      <c r="C1211" s="354" t="s">
        <v>277</v>
      </c>
      <c r="D1211" s="354" t="s">
        <v>774</v>
      </c>
      <c r="E1211" s="354" t="s">
        <v>568</v>
      </c>
      <c r="F1211" s="354"/>
      <c r="G1211" s="355" t="s">
        <v>319</v>
      </c>
      <c r="H1211" s="374">
        <v>1</v>
      </c>
      <c r="I1211" s="357">
        <v>15.35</v>
      </c>
      <c r="J1211" s="357">
        <v>15.35</v>
      </c>
    </row>
    <row r="1212" spans="1:10" ht="55.5" customHeight="1" x14ac:dyDescent="0.15">
      <c r="A1212" s="354" t="s">
        <v>393</v>
      </c>
      <c r="B1212" s="356" t="s">
        <v>931</v>
      </c>
      <c r="C1212" s="354" t="s">
        <v>277</v>
      </c>
      <c r="D1212" s="354" t="s">
        <v>932</v>
      </c>
      <c r="E1212" s="354" t="s">
        <v>798</v>
      </c>
      <c r="F1212" s="354"/>
      <c r="G1212" s="355" t="s">
        <v>319</v>
      </c>
      <c r="H1212" s="374">
        <v>1</v>
      </c>
      <c r="I1212" s="357">
        <v>1.83</v>
      </c>
      <c r="J1212" s="357">
        <v>1.83</v>
      </c>
    </row>
    <row r="1213" spans="1:10" ht="55.5" customHeight="1" x14ac:dyDescent="0.15">
      <c r="A1213" s="354" t="s">
        <v>393</v>
      </c>
      <c r="B1213" s="356" t="s">
        <v>933</v>
      </c>
      <c r="C1213" s="354" t="s">
        <v>277</v>
      </c>
      <c r="D1213" s="354" t="s">
        <v>934</v>
      </c>
      <c r="E1213" s="354" t="s">
        <v>806</v>
      </c>
      <c r="F1213" s="354"/>
      <c r="G1213" s="355" t="s">
        <v>319</v>
      </c>
      <c r="H1213" s="374">
        <v>1</v>
      </c>
      <c r="I1213" s="357">
        <v>0.71</v>
      </c>
      <c r="J1213" s="357">
        <v>0.71</v>
      </c>
    </row>
    <row r="1214" spans="1:10" ht="55.5" customHeight="1" x14ac:dyDescent="0.15">
      <c r="A1214" s="354" t="s">
        <v>393</v>
      </c>
      <c r="B1214" s="356" t="s">
        <v>827</v>
      </c>
      <c r="C1214" s="354" t="s">
        <v>277</v>
      </c>
      <c r="D1214" s="354" t="s">
        <v>828</v>
      </c>
      <c r="E1214" s="354" t="s">
        <v>798</v>
      </c>
      <c r="F1214" s="354"/>
      <c r="G1214" s="355" t="s">
        <v>319</v>
      </c>
      <c r="H1214" s="374">
        <v>1</v>
      </c>
      <c r="I1214" s="357">
        <v>0.43</v>
      </c>
      <c r="J1214" s="357">
        <v>0.43</v>
      </c>
    </row>
    <row r="1215" spans="1:10" ht="55.5" customHeight="1" x14ac:dyDescent="0.15">
      <c r="A1215" s="354" t="s">
        <v>393</v>
      </c>
      <c r="B1215" s="356" t="s">
        <v>829</v>
      </c>
      <c r="C1215" s="354" t="s">
        <v>277</v>
      </c>
      <c r="D1215" s="354" t="s">
        <v>830</v>
      </c>
      <c r="E1215" s="354" t="s">
        <v>801</v>
      </c>
      <c r="F1215" s="354"/>
      <c r="G1215" s="355" t="s">
        <v>319</v>
      </c>
      <c r="H1215" s="374">
        <v>1</v>
      </c>
      <c r="I1215" s="357">
        <v>0.05</v>
      </c>
      <c r="J1215" s="357">
        <v>0.05</v>
      </c>
    </row>
    <row r="1216" spans="1:10" ht="55.5" customHeight="1" x14ac:dyDescent="0.15">
      <c r="A1216" s="354" t="s">
        <v>393</v>
      </c>
      <c r="B1216" s="356" t="s">
        <v>1011</v>
      </c>
      <c r="C1216" s="354" t="s">
        <v>277</v>
      </c>
      <c r="D1216" s="354" t="s">
        <v>814</v>
      </c>
      <c r="E1216" s="354" t="s">
        <v>542</v>
      </c>
      <c r="F1216" s="354"/>
      <c r="G1216" s="355" t="s">
        <v>319</v>
      </c>
      <c r="H1216" s="374">
        <v>1</v>
      </c>
      <c r="I1216" s="357">
        <v>0.48</v>
      </c>
      <c r="J1216" s="357">
        <v>0.48</v>
      </c>
    </row>
    <row r="1217" spans="1:10" ht="55.5" customHeight="1" x14ac:dyDescent="0.15">
      <c r="A1217" s="354" t="s">
        <v>393</v>
      </c>
      <c r="B1217" s="356" t="s">
        <v>1012</v>
      </c>
      <c r="C1217" s="354" t="s">
        <v>277</v>
      </c>
      <c r="D1217" s="354" t="s">
        <v>816</v>
      </c>
      <c r="E1217" s="354" t="s">
        <v>542</v>
      </c>
      <c r="F1217" s="354"/>
      <c r="G1217" s="355" t="s">
        <v>319</v>
      </c>
      <c r="H1217" s="374">
        <v>1</v>
      </c>
      <c r="I1217" s="357">
        <v>0.7</v>
      </c>
      <c r="J1217" s="357">
        <v>0.7</v>
      </c>
    </row>
    <row r="1218" spans="1:10" ht="55.5" customHeight="1" x14ac:dyDescent="0.15">
      <c r="A1218" s="354"/>
      <c r="B1218" s="356"/>
      <c r="C1218" s="354"/>
      <c r="D1218" s="354"/>
      <c r="E1218" s="354" t="s">
        <v>385</v>
      </c>
      <c r="F1218" s="354">
        <v>15.75</v>
      </c>
      <c r="G1218" s="355" t="s">
        <v>386</v>
      </c>
      <c r="H1218" s="374">
        <v>0</v>
      </c>
      <c r="I1218" s="357" t="s">
        <v>387</v>
      </c>
      <c r="J1218" s="357">
        <v>15.75</v>
      </c>
    </row>
    <row r="1219" spans="1:10" ht="55.5" customHeight="1" x14ac:dyDescent="0.15">
      <c r="A1219" s="354"/>
      <c r="B1219" s="356"/>
      <c r="C1219" s="354"/>
      <c r="D1219" s="354"/>
      <c r="E1219" s="354" t="s">
        <v>388</v>
      </c>
      <c r="F1219" s="354">
        <v>5.98</v>
      </c>
      <c r="G1219" s="355"/>
      <c r="H1219" s="374" t="s">
        <v>389</v>
      </c>
      <c r="I1219" s="357"/>
      <c r="J1219" s="357">
        <v>25.93</v>
      </c>
    </row>
    <row r="1220" spans="1:10" ht="55.5" customHeight="1" x14ac:dyDescent="0.15">
      <c r="A1220" s="354"/>
      <c r="B1220" s="356"/>
      <c r="C1220" s="354"/>
      <c r="D1220" s="354"/>
      <c r="E1220" s="354"/>
      <c r="F1220" s="354"/>
      <c r="G1220" s="355"/>
      <c r="H1220" s="374"/>
      <c r="I1220" s="357"/>
      <c r="J1220" s="357"/>
    </row>
    <row r="1221" spans="1:10" ht="55.5" customHeight="1" x14ac:dyDescent="0.15">
      <c r="A1221" s="354"/>
      <c r="B1221" s="356" t="s">
        <v>364</v>
      </c>
      <c r="C1221" s="354" t="s">
        <v>365</v>
      </c>
      <c r="D1221" s="354" t="s">
        <v>366</v>
      </c>
      <c r="E1221" s="354" t="s">
        <v>367</v>
      </c>
      <c r="F1221" s="354"/>
      <c r="G1221" s="355" t="s">
        <v>368</v>
      </c>
      <c r="H1221" s="374" t="s">
        <v>369</v>
      </c>
      <c r="I1221" s="357" t="s">
        <v>370</v>
      </c>
      <c r="J1221" s="357" t="s">
        <v>371</v>
      </c>
    </row>
    <row r="1222" spans="1:10" ht="55.5" customHeight="1" x14ac:dyDescent="0.15">
      <c r="A1222" s="354" t="s">
        <v>372</v>
      </c>
      <c r="B1222" s="356" t="s">
        <v>1013</v>
      </c>
      <c r="C1222" s="354" t="s">
        <v>283</v>
      </c>
      <c r="D1222" s="354" t="s">
        <v>404</v>
      </c>
      <c r="E1222" s="354" t="s">
        <v>392</v>
      </c>
      <c r="F1222" s="354"/>
      <c r="G1222" s="355" t="s">
        <v>319</v>
      </c>
      <c r="H1222" s="374">
        <v>1</v>
      </c>
      <c r="I1222" s="357">
        <v>19.13</v>
      </c>
      <c r="J1222" s="357">
        <v>19.13</v>
      </c>
    </row>
    <row r="1223" spans="1:10" ht="55.5" customHeight="1" x14ac:dyDescent="0.15">
      <c r="A1223" s="354" t="s">
        <v>376</v>
      </c>
      <c r="B1223" s="356" t="s">
        <v>771</v>
      </c>
      <c r="C1223" s="354" t="s">
        <v>283</v>
      </c>
      <c r="D1223" s="354" t="s">
        <v>772</v>
      </c>
      <c r="E1223" s="354" t="s">
        <v>392</v>
      </c>
      <c r="F1223" s="354"/>
      <c r="G1223" s="355" t="s">
        <v>752</v>
      </c>
      <c r="H1223" s="374">
        <v>1</v>
      </c>
      <c r="I1223" s="357">
        <v>0.38</v>
      </c>
      <c r="J1223" s="357">
        <v>0.38</v>
      </c>
    </row>
    <row r="1224" spans="1:10" ht="55.5" customHeight="1" x14ac:dyDescent="0.15">
      <c r="A1224" s="354" t="s">
        <v>393</v>
      </c>
      <c r="B1224" s="356" t="s">
        <v>796</v>
      </c>
      <c r="C1224" s="354" t="s">
        <v>283</v>
      </c>
      <c r="D1224" s="354" t="s">
        <v>797</v>
      </c>
      <c r="E1224" s="354" t="s">
        <v>798</v>
      </c>
      <c r="F1224" s="354"/>
      <c r="G1224" s="355" t="s">
        <v>319</v>
      </c>
      <c r="H1224" s="374">
        <v>1</v>
      </c>
      <c r="I1224" s="357">
        <v>1.83</v>
      </c>
      <c r="J1224" s="357">
        <v>1.83</v>
      </c>
    </row>
    <row r="1225" spans="1:10" ht="55.5" customHeight="1" x14ac:dyDescent="0.15">
      <c r="A1225" s="354" t="s">
        <v>393</v>
      </c>
      <c r="B1225" s="356" t="s">
        <v>773</v>
      </c>
      <c r="C1225" s="354" t="s">
        <v>283</v>
      </c>
      <c r="D1225" s="354" t="s">
        <v>774</v>
      </c>
      <c r="E1225" s="354" t="s">
        <v>568</v>
      </c>
      <c r="F1225" s="354"/>
      <c r="G1225" s="355" t="s">
        <v>319</v>
      </c>
      <c r="H1225" s="374">
        <v>1</v>
      </c>
      <c r="I1225" s="357">
        <v>14.55</v>
      </c>
      <c r="J1225" s="357">
        <v>14.55</v>
      </c>
    </row>
    <row r="1226" spans="1:10" ht="55.5" customHeight="1" x14ac:dyDescent="0.15">
      <c r="A1226" s="354" t="s">
        <v>393</v>
      </c>
      <c r="B1226" s="356" t="s">
        <v>799</v>
      </c>
      <c r="C1226" s="354" t="s">
        <v>283</v>
      </c>
      <c r="D1226" s="354" t="s">
        <v>800</v>
      </c>
      <c r="E1226" s="354" t="s">
        <v>801</v>
      </c>
      <c r="F1226" s="354"/>
      <c r="G1226" s="355" t="s">
        <v>319</v>
      </c>
      <c r="H1226" s="374">
        <v>1</v>
      </c>
      <c r="I1226" s="357">
        <v>0.05</v>
      </c>
      <c r="J1226" s="357">
        <v>0.05</v>
      </c>
    </row>
    <row r="1227" spans="1:10" ht="55.5" customHeight="1" x14ac:dyDescent="0.15">
      <c r="A1227" s="354" t="s">
        <v>393</v>
      </c>
      <c r="B1227" s="356" t="s">
        <v>813</v>
      </c>
      <c r="C1227" s="354" t="s">
        <v>283</v>
      </c>
      <c r="D1227" s="354" t="s">
        <v>814</v>
      </c>
      <c r="E1227" s="354" t="s">
        <v>542</v>
      </c>
      <c r="F1227" s="354"/>
      <c r="G1227" s="355" t="s">
        <v>319</v>
      </c>
      <c r="H1227" s="374">
        <v>1</v>
      </c>
      <c r="I1227" s="357">
        <v>0.48</v>
      </c>
      <c r="J1227" s="357">
        <v>0.48</v>
      </c>
    </row>
    <row r="1228" spans="1:10" ht="55.5" customHeight="1" x14ac:dyDescent="0.15">
      <c r="A1228" s="354" t="s">
        <v>393</v>
      </c>
      <c r="B1228" s="356" t="s">
        <v>815</v>
      </c>
      <c r="C1228" s="354" t="s">
        <v>283</v>
      </c>
      <c r="D1228" s="354" t="s">
        <v>816</v>
      </c>
      <c r="E1228" s="354" t="s">
        <v>542</v>
      </c>
      <c r="F1228" s="354"/>
      <c r="G1228" s="355" t="s">
        <v>319</v>
      </c>
      <c r="H1228" s="374">
        <v>1</v>
      </c>
      <c r="I1228" s="357">
        <v>0.7</v>
      </c>
      <c r="J1228" s="357">
        <v>0.7</v>
      </c>
    </row>
    <row r="1229" spans="1:10" ht="55.5" customHeight="1" x14ac:dyDescent="0.15">
      <c r="A1229" s="354" t="s">
        <v>393</v>
      </c>
      <c r="B1229" s="356" t="s">
        <v>804</v>
      </c>
      <c r="C1229" s="354" t="s">
        <v>283</v>
      </c>
      <c r="D1229" s="354" t="s">
        <v>805</v>
      </c>
      <c r="E1229" s="354" t="s">
        <v>806</v>
      </c>
      <c r="F1229" s="354"/>
      <c r="G1229" s="355" t="s">
        <v>319</v>
      </c>
      <c r="H1229" s="374">
        <v>1</v>
      </c>
      <c r="I1229" s="357">
        <v>0.71</v>
      </c>
      <c r="J1229" s="357">
        <v>0.71</v>
      </c>
    </row>
    <row r="1230" spans="1:10" ht="55.5" customHeight="1" x14ac:dyDescent="0.15">
      <c r="A1230" s="354" t="s">
        <v>393</v>
      </c>
      <c r="B1230" s="356" t="s">
        <v>807</v>
      </c>
      <c r="C1230" s="354" t="s">
        <v>283</v>
      </c>
      <c r="D1230" s="354" t="s">
        <v>808</v>
      </c>
      <c r="E1230" s="354" t="s">
        <v>798</v>
      </c>
      <c r="F1230" s="354"/>
      <c r="G1230" s="355" t="s">
        <v>319</v>
      </c>
      <c r="H1230" s="374">
        <v>1</v>
      </c>
      <c r="I1230" s="357">
        <v>0.43</v>
      </c>
      <c r="J1230" s="357">
        <v>0.43</v>
      </c>
    </row>
    <row r="1231" spans="1:10" ht="55.5" customHeight="1" x14ac:dyDescent="0.15">
      <c r="A1231" s="354"/>
      <c r="B1231" s="356"/>
      <c r="C1231" s="354"/>
      <c r="D1231" s="354"/>
      <c r="E1231" s="354" t="s">
        <v>385</v>
      </c>
      <c r="F1231" s="354">
        <v>14.93</v>
      </c>
      <c r="G1231" s="355" t="s">
        <v>386</v>
      </c>
      <c r="H1231" s="374">
        <v>0</v>
      </c>
      <c r="I1231" s="357" t="s">
        <v>387</v>
      </c>
      <c r="J1231" s="357">
        <v>14.93</v>
      </c>
    </row>
    <row r="1232" spans="1:10" ht="55.5" customHeight="1" x14ac:dyDescent="0.15">
      <c r="A1232" s="354"/>
      <c r="B1232" s="356"/>
      <c r="C1232" s="354"/>
      <c r="D1232" s="354"/>
      <c r="E1232" s="354" t="s">
        <v>388</v>
      </c>
      <c r="F1232" s="354">
        <v>5.73</v>
      </c>
      <c r="G1232" s="355"/>
      <c r="H1232" s="374" t="s">
        <v>389</v>
      </c>
      <c r="I1232" s="357"/>
      <c r="J1232" s="357">
        <v>24.86</v>
      </c>
    </row>
    <row r="1233" spans="1:10" ht="55.5" customHeight="1" x14ac:dyDescent="0.15">
      <c r="A1233" s="354"/>
      <c r="B1233" s="356"/>
      <c r="C1233" s="354"/>
      <c r="D1233" s="354"/>
      <c r="E1233" s="354"/>
      <c r="F1233" s="354"/>
      <c r="G1233" s="355"/>
      <c r="H1233" s="374"/>
      <c r="I1233" s="357"/>
      <c r="J1233" s="357"/>
    </row>
    <row r="1234" spans="1:10" ht="55.5" customHeight="1" x14ac:dyDescent="0.15">
      <c r="A1234" s="354"/>
      <c r="B1234" s="356" t="s">
        <v>364</v>
      </c>
      <c r="C1234" s="354" t="s">
        <v>365</v>
      </c>
      <c r="D1234" s="354" t="s">
        <v>366</v>
      </c>
      <c r="E1234" s="354" t="s">
        <v>367</v>
      </c>
      <c r="F1234" s="354"/>
      <c r="G1234" s="355" t="s">
        <v>368</v>
      </c>
      <c r="H1234" s="374" t="s">
        <v>369</v>
      </c>
      <c r="I1234" s="357" t="s">
        <v>370</v>
      </c>
      <c r="J1234" s="357" t="s">
        <v>371</v>
      </c>
    </row>
    <row r="1235" spans="1:10" ht="55.5" customHeight="1" x14ac:dyDescent="0.15">
      <c r="A1235" s="354" t="s">
        <v>372</v>
      </c>
      <c r="B1235" s="356" t="s">
        <v>886</v>
      </c>
      <c r="C1235" s="354" t="s">
        <v>283</v>
      </c>
      <c r="D1235" s="354" t="s">
        <v>887</v>
      </c>
      <c r="E1235" s="354" t="s">
        <v>392</v>
      </c>
      <c r="F1235" s="354"/>
      <c r="G1235" s="355" t="s">
        <v>319</v>
      </c>
      <c r="H1235" s="374">
        <v>1</v>
      </c>
      <c r="I1235" s="357">
        <v>18.59</v>
      </c>
      <c r="J1235" s="357">
        <v>18.59</v>
      </c>
    </row>
    <row r="1236" spans="1:10" ht="55.5" customHeight="1" x14ac:dyDescent="0.15">
      <c r="A1236" s="354" t="s">
        <v>376</v>
      </c>
      <c r="B1236" s="356" t="s">
        <v>775</v>
      </c>
      <c r="C1236" s="354" t="s">
        <v>283</v>
      </c>
      <c r="D1236" s="354" t="s">
        <v>776</v>
      </c>
      <c r="E1236" s="354" t="s">
        <v>392</v>
      </c>
      <c r="F1236" s="354"/>
      <c r="G1236" s="355" t="s">
        <v>752</v>
      </c>
      <c r="H1236" s="374">
        <v>1</v>
      </c>
      <c r="I1236" s="357">
        <v>0.18</v>
      </c>
      <c r="J1236" s="357">
        <v>0.18</v>
      </c>
    </row>
    <row r="1237" spans="1:10" ht="55.5" customHeight="1" x14ac:dyDescent="0.15">
      <c r="A1237" s="354" t="s">
        <v>393</v>
      </c>
      <c r="B1237" s="356" t="s">
        <v>796</v>
      </c>
      <c r="C1237" s="354" t="s">
        <v>283</v>
      </c>
      <c r="D1237" s="354" t="s">
        <v>797</v>
      </c>
      <c r="E1237" s="354" t="s">
        <v>798</v>
      </c>
      <c r="F1237" s="354"/>
      <c r="G1237" s="355" t="s">
        <v>319</v>
      </c>
      <c r="H1237" s="374">
        <v>1</v>
      </c>
      <c r="I1237" s="357">
        <v>1.83</v>
      </c>
      <c r="J1237" s="357">
        <v>1.83</v>
      </c>
    </row>
    <row r="1238" spans="1:10" ht="55.5" customHeight="1" x14ac:dyDescent="0.15">
      <c r="A1238" s="354" t="s">
        <v>393</v>
      </c>
      <c r="B1238" s="356" t="s">
        <v>777</v>
      </c>
      <c r="C1238" s="354" t="s">
        <v>283</v>
      </c>
      <c r="D1238" s="354" t="s">
        <v>778</v>
      </c>
      <c r="E1238" s="354" t="s">
        <v>568</v>
      </c>
      <c r="F1238" s="354"/>
      <c r="G1238" s="355" t="s">
        <v>319</v>
      </c>
      <c r="H1238" s="374">
        <v>1</v>
      </c>
      <c r="I1238" s="357">
        <v>14.55</v>
      </c>
      <c r="J1238" s="357">
        <v>14.55</v>
      </c>
    </row>
    <row r="1239" spans="1:10" ht="55.5" customHeight="1" x14ac:dyDescent="0.15">
      <c r="A1239" s="354" t="s">
        <v>393</v>
      </c>
      <c r="B1239" s="356" t="s">
        <v>799</v>
      </c>
      <c r="C1239" s="354" t="s">
        <v>283</v>
      </c>
      <c r="D1239" s="354" t="s">
        <v>800</v>
      </c>
      <c r="E1239" s="354" t="s">
        <v>801</v>
      </c>
      <c r="F1239" s="354"/>
      <c r="G1239" s="355" t="s">
        <v>319</v>
      </c>
      <c r="H1239" s="374">
        <v>1</v>
      </c>
      <c r="I1239" s="357">
        <v>0.05</v>
      </c>
      <c r="J1239" s="357">
        <v>0.05</v>
      </c>
    </row>
    <row r="1240" spans="1:10" ht="55.5" customHeight="1" x14ac:dyDescent="0.15">
      <c r="A1240" s="354" t="s">
        <v>393</v>
      </c>
      <c r="B1240" s="356" t="s">
        <v>821</v>
      </c>
      <c r="C1240" s="354" t="s">
        <v>283</v>
      </c>
      <c r="D1240" s="354" t="s">
        <v>822</v>
      </c>
      <c r="E1240" s="354" t="s">
        <v>542</v>
      </c>
      <c r="F1240" s="354"/>
      <c r="G1240" s="355" t="s">
        <v>319</v>
      </c>
      <c r="H1240" s="374">
        <v>1</v>
      </c>
      <c r="I1240" s="357">
        <v>0.62</v>
      </c>
      <c r="J1240" s="357">
        <v>0.62</v>
      </c>
    </row>
    <row r="1241" spans="1:10" ht="55.5" customHeight="1" x14ac:dyDescent="0.15">
      <c r="A1241" s="354" t="s">
        <v>393</v>
      </c>
      <c r="B1241" s="356" t="s">
        <v>819</v>
      </c>
      <c r="C1241" s="354" t="s">
        <v>283</v>
      </c>
      <c r="D1241" s="354" t="s">
        <v>820</v>
      </c>
      <c r="E1241" s="354" t="s">
        <v>542</v>
      </c>
      <c r="F1241" s="354"/>
      <c r="G1241" s="355" t="s">
        <v>319</v>
      </c>
      <c r="H1241" s="374">
        <v>1</v>
      </c>
      <c r="I1241" s="357">
        <v>0.22</v>
      </c>
      <c r="J1241" s="357">
        <v>0.22</v>
      </c>
    </row>
    <row r="1242" spans="1:10" ht="55.5" customHeight="1" x14ac:dyDescent="0.15">
      <c r="A1242" s="354" t="s">
        <v>393</v>
      </c>
      <c r="B1242" s="356" t="s">
        <v>804</v>
      </c>
      <c r="C1242" s="354" t="s">
        <v>283</v>
      </c>
      <c r="D1242" s="354" t="s">
        <v>805</v>
      </c>
      <c r="E1242" s="354" t="s">
        <v>806</v>
      </c>
      <c r="F1242" s="354"/>
      <c r="G1242" s="355" t="s">
        <v>319</v>
      </c>
      <c r="H1242" s="374">
        <v>1</v>
      </c>
      <c r="I1242" s="357">
        <v>0.71</v>
      </c>
      <c r="J1242" s="357">
        <v>0.71</v>
      </c>
    </row>
    <row r="1243" spans="1:10" ht="55.5" customHeight="1" x14ac:dyDescent="0.15">
      <c r="A1243" s="354" t="s">
        <v>393</v>
      </c>
      <c r="B1243" s="356" t="s">
        <v>807</v>
      </c>
      <c r="C1243" s="354" t="s">
        <v>283</v>
      </c>
      <c r="D1243" s="354" t="s">
        <v>808</v>
      </c>
      <c r="E1243" s="354" t="s">
        <v>798</v>
      </c>
      <c r="F1243" s="354"/>
      <c r="G1243" s="355" t="s">
        <v>319</v>
      </c>
      <c r="H1243" s="374">
        <v>1</v>
      </c>
      <c r="I1243" s="357">
        <v>0.43</v>
      </c>
      <c r="J1243" s="357">
        <v>0.43</v>
      </c>
    </row>
    <row r="1244" spans="1:10" ht="55.5" customHeight="1" x14ac:dyDescent="0.15">
      <c r="A1244" s="354"/>
      <c r="B1244" s="356"/>
      <c r="C1244" s="354"/>
      <c r="D1244" s="354"/>
      <c r="E1244" s="354" t="s">
        <v>385</v>
      </c>
      <c r="F1244" s="354">
        <v>14.73</v>
      </c>
      <c r="G1244" s="355" t="s">
        <v>386</v>
      </c>
      <c r="H1244" s="374">
        <v>0</v>
      </c>
      <c r="I1244" s="357" t="s">
        <v>387</v>
      </c>
      <c r="J1244" s="357">
        <v>14.73</v>
      </c>
    </row>
    <row r="1245" spans="1:10" ht="55.5" customHeight="1" x14ac:dyDescent="0.15">
      <c r="A1245" s="354"/>
      <c r="B1245" s="356"/>
      <c r="C1245" s="354"/>
      <c r="D1245" s="354"/>
      <c r="E1245" s="354" t="s">
        <v>388</v>
      </c>
      <c r="F1245" s="354">
        <v>5.57</v>
      </c>
      <c r="G1245" s="355"/>
      <c r="H1245" s="374" t="s">
        <v>389</v>
      </c>
      <c r="I1245" s="357"/>
      <c r="J1245" s="357">
        <v>24.16</v>
      </c>
    </row>
    <row r="1246" spans="1:10" ht="55.5" customHeight="1" x14ac:dyDescent="0.15">
      <c r="A1246" s="354"/>
      <c r="B1246" s="356"/>
      <c r="C1246" s="354"/>
      <c r="D1246" s="354"/>
      <c r="E1246" s="354"/>
      <c r="F1246" s="354"/>
      <c r="G1246" s="355"/>
      <c r="H1246" s="374"/>
      <c r="I1246" s="357"/>
      <c r="J1246" s="357"/>
    </row>
    <row r="1247" spans="1:10" ht="55.5" customHeight="1" x14ac:dyDescent="0.15">
      <c r="A1247" s="354"/>
      <c r="B1247" s="356" t="s">
        <v>364</v>
      </c>
      <c r="C1247" s="354" t="s">
        <v>365</v>
      </c>
      <c r="D1247" s="354" t="s">
        <v>366</v>
      </c>
      <c r="E1247" s="354" t="s">
        <v>367</v>
      </c>
      <c r="F1247" s="354"/>
      <c r="G1247" s="355" t="s">
        <v>368</v>
      </c>
      <c r="H1247" s="374" t="s">
        <v>369</v>
      </c>
      <c r="I1247" s="357" t="s">
        <v>370</v>
      </c>
      <c r="J1247" s="357" t="s">
        <v>371</v>
      </c>
    </row>
    <row r="1248" spans="1:10" ht="55.5" customHeight="1" x14ac:dyDescent="0.15">
      <c r="A1248" s="354" t="s">
        <v>372</v>
      </c>
      <c r="B1248" s="356" t="s">
        <v>469</v>
      </c>
      <c r="C1248" s="354" t="s">
        <v>283</v>
      </c>
      <c r="D1248" s="354" t="s">
        <v>470</v>
      </c>
      <c r="E1248" s="354" t="s">
        <v>392</v>
      </c>
      <c r="F1248" s="354"/>
      <c r="G1248" s="355" t="s">
        <v>42</v>
      </c>
      <c r="H1248" s="374">
        <v>1</v>
      </c>
      <c r="I1248" s="357">
        <v>1089.8599999999999</v>
      </c>
      <c r="J1248" s="357">
        <v>1089.8599999999999</v>
      </c>
    </row>
    <row r="1249" spans="1:10" ht="55.5" customHeight="1" x14ac:dyDescent="0.15">
      <c r="A1249" s="354" t="s">
        <v>376</v>
      </c>
      <c r="B1249" s="356" t="s">
        <v>607</v>
      </c>
      <c r="C1249" s="354" t="s">
        <v>283</v>
      </c>
      <c r="D1249" s="354" t="s">
        <v>595</v>
      </c>
      <c r="E1249" s="354" t="s">
        <v>392</v>
      </c>
      <c r="F1249" s="354"/>
      <c r="G1249" s="355" t="s">
        <v>319</v>
      </c>
      <c r="H1249" s="374">
        <v>4</v>
      </c>
      <c r="I1249" s="357">
        <v>18.97</v>
      </c>
      <c r="J1249" s="357">
        <v>75.88</v>
      </c>
    </row>
    <row r="1250" spans="1:10" ht="55.5" customHeight="1" x14ac:dyDescent="0.15">
      <c r="A1250" s="354" t="s">
        <v>376</v>
      </c>
      <c r="B1250" s="356" t="s">
        <v>608</v>
      </c>
      <c r="C1250" s="354" t="s">
        <v>283</v>
      </c>
      <c r="D1250" s="354" t="s">
        <v>609</v>
      </c>
      <c r="E1250" s="354" t="s">
        <v>392</v>
      </c>
      <c r="F1250" s="354"/>
      <c r="G1250" s="355" t="s">
        <v>319</v>
      </c>
      <c r="H1250" s="374">
        <v>4</v>
      </c>
      <c r="I1250" s="357">
        <v>14.86</v>
      </c>
      <c r="J1250" s="357">
        <v>59.44</v>
      </c>
    </row>
    <row r="1251" spans="1:10" ht="55.5" customHeight="1" x14ac:dyDescent="0.15">
      <c r="A1251" s="354" t="s">
        <v>376</v>
      </c>
      <c r="B1251" s="356" t="s">
        <v>1014</v>
      </c>
      <c r="C1251" s="354" t="s">
        <v>283</v>
      </c>
      <c r="D1251" s="354" t="s">
        <v>1015</v>
      </c>
      <c r="E1251" s="354" t="s">
        <v>392</v>
      </c>
      <c r="F1251" s="354"/>
      <c r="G1251" s="355" t="s">
        <v>348</v>
      </c>
      <c r="H1251" s="374">
        <v>3.36</v>
      </c>
      <c r="I1251" s="357">
        <v>72.86</v>
      </c>
      <c r="J1251" s="357">
        <v>244.8</v>
      </c>
    </row>
    <row r="1252" spans="1:10" ht="55.5" customHeight="1" x14ac:dyDescent="0.15">
      <c r="A1252" s="354" t="s">
        <v>376</v>
      </c>
      <c r="B1252" s="356" t="s">
        <v>578</v>
      </c>
      <c r="C1252" s="354" t="s">
        <v>283</v>
      </c>
      <c r="D1252" s="354" t="s">
        <v>68</v>
      </c>
      <c r="E1252" s="354" t="s">
        <v>392</v>
      </c>
      <c r="F1252" s="354"/>
      <c r="G1252" s="355" t="s">
        <v>348</v>
      </c>
      <c r="H1252" s="374">
        <v>1.44</v>
      </c>
      <c r="I1252" s="357">
        <v>46.99</v>
      </c>
      <c r="J1252" s="357">
        <v>67.66</v>
      </c>
    </row>
    <row r="1253" spans="1:10" ht="55.5" customHeight="1" x14ac:dyDescent="0.15">
      <c r="A1253" s="354" t="s">
        <v>376</v>
      </c>
      <c r="B1253" s="356" t="s">
        <v>591</v>
      </c>
      <c r="C1253" s="354" t="s">
        <v>283</v>
      </c>
      <c r="D1253" s="354" t="s">
        <v>24</v>
      </c>
      <c r="E1253" s="354" t="s">
        <v>392</v>
      </c>
      <c r="F1253" s="354"/>
      <c r="G1253" s="355" t="s">
        <v>348</v>
      </c>
      <c r="H1253" s="374">
        <v>4.8</v>
      </c>
      <c r="I1253" s="357">
        <v>31.54</v>
      </c>
      <c r="J1253" s="357">
        <v>151.38999999999999</v>
      </c>
    </row>
    <row r="1254" spans="1:10" ht="55.5" customHeight="1" x14ac:dyDescent="0.15">
      <c r="A1254" s="354" t="s">
        <v>393</v>
      </c>
      <c r="B1254" s="356" t="s">
        <v>1016</v>
      </c>
      <c r="C1254" s="354" t="s">
        <v>283</v>
      </c>
      <c r="D1254" s="354" t="s">
        <v>1017</v>
      </c>
      <c r="E1254" s="354" t="s">
        <v>395</v>
      </c>
      <c r="F1254" s="354"/>
      <c r="G1254" s="355" t="s">
        <v>42</v>
      </c>
      <c r="H1254" s="374">
        <v>1</v>
      </c>
      <c r="I1254" s="357">
        <v>490.69</v>
      </c>
      <c r="J1254" s="357">
        <v>490.69</v>
      </c>
    </row>
    <row r="1255" spans="1:10" ht="55.5" customHeight="1" x14ac:dyDescent="0.15">
      <c r="A1255" s="354"/>
      <c r="B1255" s="356"/>
      <c r="C1255" s="354"/>
      <c r="D1255" s="354"/>
      <c r="E1255" s="354" t="s">
        <v>385</v>
      </c>
      <c r="F1255" s="354">
        <v>292.97000000000003</v>
      </c>
      <c r="G1255" s="355" t="s">
        <v>386</v>
      </c>
      <c r="H1255" s="374">
        <v>0</v>
      </c>
      <c r="I1255" s="357" t="s">
        <v>387</v>
      </c>
      <c r="J1255" s="357">
        <v>292.97000000000003</v>
      </c>
    </row>
    <row r="1256" spans="1:10" ht="55.5" customHeight="1" x14ac:dyDescent="0.15">
      <c r="A1256" s="354"/>
      <c r="B1256" s="356"/>
      <c r="C1256" s="354"/>
      <c r="D1256" s="354"/>
      <c r="E1256" s="354" t="s">
        <v>388</v>
      </c>
      <c r="F1256" s="354">
        <v>326.95</v>
      </c>
      <c r="G1256" s="355"/>
      <c r="H1256" s="374" t="s">
        <v>389</v>
      </c>
      <c r="I1256" s="357"/>
      <c r="J1256" s="357">
        <v>1416.81</v>
      </c>
    </row>
    <row r="1257" spans="1:10" ht="55.5" customHeight="1" x14ac:dyDescent="0.15">
      <c r="A1257" s="354"/>
      <c r="B1257" s="356"/>
      <c r="C1257" s="354"/>
      <c r="D1257" s="354"/>
      <c r="E1257" s="354"/>
      <c r="F1257" s="354"/>
      <c r="G1257" s="355"/>
      <c r="H1257" s="374"/>
      <c r="I1257" s="357"/>
      <c r="J1257" s="357"/>
    </row>
    <row r="1258" spans="1:10" ht="55.5" customHeight="1" x14ac:dyDescent="0.15">
      <c r="A1258" s="354"/>
      <c r="B1258" s="356" t="s">
        <v>364</v>
      </c>
      <c r="C1258" s="354" t="s">
        <v>365</v>
      </c>
      <c r="D1258" s="354" t="s">
        <v>366</v>
      </c>
      <c r="E1258" s="354" t="s">
        <v>367</v>
      </c>
      <c r="F1258" s="354"/>
      <c r="G1258" s="355" t="s">
        <v>368</v>
      </c>
      <c r="H1258" s="374" t="s">
        <v>369</v>
      </c>
      <c r="I1258" s="357" t="s">
        <v>370</v>
      </c>
      <c r="J1258" s="357" t="s">
        <v>371</v>
      </c>
    </row>
    <row r="1259" spans="1:10" ht="55.5" customHeight="1" x14ac:dyDescent="0.15">
      <c r="A1259" s="354" t="s">
        <v>372</v>
      </c>
      <c r="B1259" s="356" t="s">
        <v>1018</v>
      </c>
      <c r="C1259" s="354" t="s">
        <v>280</v>
      </c>
      <c r="D1259" s="354" t="s">
        <v>693</v>
      </c>
      <c r="E1259" s="354" t="s">
        <v>392</v>
      </c>
      <c r="F1259" s="354"/>
      <c r="G1259" s="355" t="s">
        <v>338</v>
      </c>
      <c r="H1259" s="374">
        <v>1</v>
      </c>
      <c r="I1259" s="357">
        <v>8.06</v>
      </c>
      <c r="J1259" s="357">
        <v>8.06</v>
      </c>
    </row>
    <row r="1260" spans="1:10" ht="55.5" customHeight="1" x14ac:dyDescent="0.15">
      <c r="A1260" s="354" t="s">
        <v>677</v>
      </c>
      <c r="B1260" s="356" t="s">
        <v>364</v>
      </c>
      <c r="C1260" s="354" t="s">
        <v>365</v>
      </c>
      <c r="D1260" s="354" t="s">
        <v>568</v>
      </c>
      <c r="E1260" s="354" t="s">
        <v>664</v>
      </c>
      <c r="F1260" s="354" t="s">
        <v>678</v>
      </c>
      <c r="G1260" s="355"/>
      <c r="H1260" s="374"/>
      <c r="I1260" s="357"/>
      <c r="J1260" s="357" t="s">
        <v>667</v>
      </c>
    </row>
    <row r="1261" spans="1:10" ht="55.5" customHeight="1" x14ac:dyDescent="0.15">
      <c r="A1261" s="354" t="s">
        <v>393</v>
      </c>
      <c r="B1261" s="356" t="s">
        <v>317</v>
      </c>
      <c r="C1261" s="354" t="s">
        <v>280</v>
      </c>
      <c r="D1261" s="354" t="s">
        <v>302</v>
      </c>
      <c r="E1261" s="354">
        <v>0.2</v>
      </c>
      <c r="F1261" s="354"/>
      <c r="G1261" s="355"/>
      <c r="H1261" s="374"/>
      <c r="I1261" s="357">
        <v>24.148</v>
      </c>
      <c r="J1261" s="357">
        <v>4.8296000000000001</v>
      </c>
    </row>
    <row r="1262" spans="1:10" ht="55.5" customHeight="1" x14ac:dyDescent="0.15">
      <c r="A1262" s="354"/>
      <c r="B1262" s="356"/>
      <c r="C1262" s="354"/>
      <c r="D1262" s="354"/>
      <c r="E1262" s="354"/>
      <c r="F1262" s="354"/>
      <c r="G1262" s="355" t="s">
        <v>679</v>
      </c>
      <c r="H1262" s="374"/>
      <c r="I1262" s="357"/>
      <c r="J1262" s="357">
        <v>4.8296000000000001</v>
      </c>
    </row>
    <row r="1263" spans="1:10" ht="55.5" customHeight="1" x14ac:dyDescent="0.15">
      <c r="A1263" s="354"/>
      <c r="B1263" s="356"/>
      <c r="C1263" s="354"/>
      <c r="D1263" s="354"/>
      <c r="E1263" s="354"/>
      <c r="F1263" s="354"/>
      <c r="G1263" s="355" t="s">
        <v>680</v>
      </c>
      <c r="H1263" s="374"/>
      <c r="I1263" s="357"/>
      <c r="J1263" s="357">
        <v>0</v>
      </c>
    </row>
    <row r="1264" spans="1:10" ht="55.5" customHeight="1" x14ac:dyDescent="0.15">
      <c r="A1264" s="354"/>
      <c r="B1264" s="356"/>
      <c r="C1264" s="354"/>
      <c r="D1264" s="354"/>
      <c r="E1264" s="354"/>
      <c r="F1264" s="354"/>
      <c r="G1264" s="355" t="s">
        <v>681</v>
      </c>
      <c r="H1264" s="374"/>
      <c r="I1264" s="357"/>
      <c r="J1264" s="357">
        <v>4.8296000000000001</v>
      </c>
    </row>
    <row r="1265" spans="1:10" ht="55.5" customHeight="1" x14ac:dyDescent="0.15">
      <c r="A1265" s="354"/>
      <c r="B1265" s="356"/>
      <c r="C1265" s="354"/>
      <c r="D1265" s="354"/>
      <c r="E1265" s="354"/>
      <c r="F1265" s="354"/>
      <c r="G1265" s="355" t="s">
        <v>682</v>
      </c>
      <c r="H1265" s="374"/>
      <c r="I1265" s="357"/>
      <c r="J1265" s="357">
        <v>0</v>
      </c>
    </row>
    <row r="1266" spans="1:10" ht="55.5" customHeight="1" x14ac:dyDescent="0.15">
      <c r="A1266" s="354"/>
      <c r="B1266" s="356"/>
      <c r="C1266" s="354"/>
      <c r="D1266" s="354"/>
      <c r="E1266" s="354"/>
      <c r="F1266" s="354"/>
      <c r="G1266" s="355" t="s">
        <v>683</v>
      </c>
      <c r="H1266" s="374"/>
      <c r="I1266" s="357"/>
      <c r="J1266" s="357">
        <v>0</v>
      </c>
    </row>
    <row r="1267" spans="1:10" ht="55.5" customHeight="1" x14ac:dyDescent="0.15">
      <c r="A1267" s="354"/>
      <c r="B1267" s="356"/>
      <c r="C1267" s="354"/>
      <c r="D1267" s="354"/>
      <c r="E1267" s="354"/>
      <c r="F1267" s="354"/>
      <c r="G1267" s="355" t="s">
        <v>684</v>
      </c>
      <c r="H1267" s="374"/>
      <c r="I1267" s="357"/>
      <c r="J1267" s="357">
        <v>1</v>
      </c>
    </row>
    <row r="1268" spans="1:10" ht="55.5" customHeight="1" x14ac:dyDescent="0.15">
      <c r="A1268" s="354"/>
      <c r="B1268" s="356"/>
      <c r="C1268" s="354"/>
      <c r="D1268" s="354"/>
      <c r="E1268" s="354"/>
      <c r="F1268" s="354"/>
      <c r="G1268" s="355" t="s">
        <v>685</v>
      </c>
      <c r="H1268" s="374"/>
      <c r="I1268" s="357"/>
      <c r="J1268" s="357">
        <v>4.8296000000000001</v>
      </c>
    </row>
    <row r="1269" spans="1:10" ht="55.5" customHeight="1" x14ac:dyDescent="0.15">
      <c r="A1269" s="354" t="s">
        <v>697</v>
      </c>
      <c r="B1269" s="356" t="s">
        <v>365</v>
      </c>
      <c r="C1269" s="354" t="s">
        <v>364</v>
      </c>
      <c r="D1269" s="354" t="s">
        <v>395</v>
      </c>
      <c r="E1269" s="354" t="s">
        <v>664</v>
      </c>
      <c r="F1269" s="354" t="s">
        <v>688</v>
      </c>
      <c r="G1269" s="355" t="s">
        <v>689</v>
      </c>
      <c r="H1269" s="374"/>
      <c r="I1269" s="357"/>
      <c r="J1269" s="357" t="s">
        <v>667</v>
      </c>
    </row>
    <row r="1270" spans="1:10" ht="55.5" customHeight="1" x14ac:dyDescent="0.15">
      <c r="A1270" s="354" t="s">
        <v>393</v>
      </c>
      <c r="B1270" s="356" t="s">
        <v>280</v>
      </c>
      <c r="C1270" s="354" t="s">
        <v>1019</v>
      </c>
      <c r="D1270" s="354" t="s">
        <v>1020</v>
      </c>
      <c r="E1270" s="354">
        <v>0.27345999999999998</v>
      </c>
      <c r="F1270" s="354" t="s">
        <v>278</v>
      </c>
      <c r="G1270" s="355">
        <v>10.2349</v>
      </c>
      <c r="H1270" s="374"/>
      <c r="I1270" s="357"/>
      <c r="J1270" s="357">
        <v>2.7988</v>
      </c>
    </row>
    <row r="1271" spans="1:10" ht="55.5" customHeight="1" x14ac:dyDescent="0.15">
      <c r="A1271" s="354" t="s">
        <v>393</v>
      </c>
      <c r="B1271" s="356" t="s">
        <v>280</v>
      </c>
      <c r="C1271" s="354" t="s">
        <v>1021</v>
      </c>
      <c r="D1271" s="354" t="s">
        <v>1022</v>
      </c>
      <c r="E1271" s="354">
        <v>1.333E-2</v>
      </c>
      <c r="F1271" s="354" t="s">
        <v>287</v>
      </c>
      <c r="G1271" s="355">
        <v>8.7667999999999999</v>
      </c>
      <c r="H1271" s="374"/>
      <c r="I1271" s="357"/>
      <c r="J1271" s="357">
        <v>0.1169</v>
      </c>
    </row>
    <row r="1272" spans="1:10" ht="55.5" customHeight="1" x14ac:dyDescent="0.15">
      <c r="A1272" s="354" t="s">
        <v>393</v>
      </c>
      <c r="B1272" s="356" t="s">
        <v>280</v>
      </c>
      <c r="C1272" s="354" t="s">
        <v>1023</v>
      </c>
      <c r="D1272" s="354" t="s">
        <v>1024</v>
      </c>
      <c r="E1272" s="354">
        <v>1.8749999999999999E-2</v>
      </c>
      <c r="F1272" s="354" t="s">
        <v>19</v>
      </c>
      <c r="G1272" s="355">
        <v>11.9238</v>
      </c>
      <c r="H1272" s="374"/>
      <c r="I1272" s="357"/>
      <c r="J1272" s="357">
        <v>0.22359999999999999</v>
      </c>
    </row>
    <row r="1273" spans="1:10" ht="55.5" customHeight="1" x14ac:dyDescent="0.15">
      <c r="A1273" s="354"/>
      <c r="B1273" s="356"/>
      <c r="C1273" s="354"/>
      <c r="D1273" s="354"/>
      <c r="E1273" s="354"/>
      <c r="F1273" s="354"/>
      <c r="G1273" s="355" t="s">
        <v>700</v>
      </c>
      <c r="H1273" s="374"/>
      <c r="I1273" s="357"/>
      <c r="J1273" s="357">
        <v>3.1393</v>
      </c>
    </row>
    <row r="1274" spans="1:10" ht="55.5" customHeight="1" x14ac:dyDescent="0.15">
      <c r="A1274" s="354" t="s">
        <v>686</v>
      </c>
      <c r="B1274" s="356" t="s">
        <v>365</v>
      </c>
      <c r="C1274" s="354" t="s">
        <v>364</v>
      </c>
      <c r="D1274" s="354" t="s">
        <v>687</v>
      </c>
      <c r="E1274" s="354" t="s">
        <v>664</v>
      </c>
      <c r="F1274" s="354" t="s">
        <v>688</v>
      </c>
      <c r="G1274" s="355" t="s">
        <v>689</v>
      </c>
      <c r="H1274" s="374"/>
      <c r="I1274" s="357"/>
      <c r="J1274" s="357" t="s">
        <v>667</v>
      </c>
    </row>
    <row r="1275" spans="1:10" ht="55.5" customHeight="1" x14ac:dyDescent="0.15">
      <c r="A1275" s="354" t="s">
        <v>690</v>
      </c>
      <c r="B1275" s="356" t="s">
        <v>280</v>
      </c>
      <c r="C1275" s="354">
        <v>1400973</v>
      </c>
      <c r="D1275" s="354" t="s">
        <v>993</v>
      </c>
      <c r="E1275" s="354">
        <v>4.9169999999999998E-2</v>
      </c>
      <c r="F1275" s="354" t="s">
        <v>19</v>
      </c>
      <c r="G1275" s="355">
        <v>1</v>
      </c>
      <c r="H1275" s="374"/>
      <c r="I1275" s="357"/>
      <c r="J1275" s="357">
        <v>4.9200000000000001E-2</v>
      </c>
    </row>
    <row r="1276" spans="1:10" ht="55.5" customHeight="1" x14ac:dyDescent="0.15">
      <c r="A1276" s="354" t="s">
        <v>690</v>
      </c>
      <c r="B1276" s="356" t="s">
        <v>280</v>
      </c>
      <c r="C1276" s="354">
        <v>1419543</v>
      </c>
      <c r="D1276" s="354" t="s">
        <v>1003</v>
      </c>
      <c r="E1276" s="354">
        <v>1.2500000000000001E-2</v>
      </c>
      <c r="F1276" s="354" t="s">
        <v>14</v>
      </c>
      <c r="G1276" s="355">
        <v>0.13</v>
      </c>
      <c r="H1276" s="374"/>
      <c r="I1276" s="357"/>
      <c r="J1276" s="357">
        <v>1.6000000000000001E-3</v>
      </c>
    </row>
    <row r="1277" spans="1:10" ht="55.5" customHeight="1" x14ac:dyDescent="0.15">
      <c r="A1277" s="354" t="s">
        <v>690</v>
      </c>
      <c r="B1277" s="356" t="s">
        <v>280</v>
      </c>
      <c r="C1277" s="354">
        <v>2408057</v>
      </c>
      <c r="D1277" s="354" t="s">
        <v>1025</v>
      </c>
      <c r="E1277" s="354">
        <v>4.6999999999999999E-4</v>
      </c>
      <c r="F1277" s="354" t="s">
        <v>278</v>
      </c>
      <c r="G1277" s="355">
        <v>67.95</v>
      </c>
      <c r="H1277" s="374"/>
      <c r="I1277" s="357"/>
      <c r="J1277" s="357">
        <v>3.1899999999999998E-2</v>
      </c>
    </row>
    <row r="1278" spans="1:10" ht="55.5" customHeight="1" x14ac:dyDescent="0.15">
      <c r="A1278" s="354"/>
      <c r="B1278" s="356"/>
      <c r="C1278" s="354"/>
      <c r="D1278" s="354"/>
      <c r="E1278" s="354"/>
      <c r="F1278" s="354"/>
      <c r="G1278" s="355" t="s">
        <v>694</v>
      </c>
      <c r="H1278" s="374"/>
      <c r="I1278" s="357"/>
      <c r="J1278" s="357">
        <v>8.2699999999999996E-2</v>
      </c>
    </row>
    <row r="1279" spans="1:10" ht="55.5" customHeight="1" x14ac:dyDescent="0.15">
      <c r="A1279" s="354" t="s">
        <v>701</v>
      </c>
      <c r="B1279" s="356" t="s">
        <v>365</v>
      </c>
      <c r="C1279" s="354" t="s">
        <v>393</v>
      </c>
      <c r="D1279" s="354" t="s">
        <v>702</v>
      </c>
      <c r="E1279" s="354" t="s">
        <v>364</v>
      </c>
      <c r="F1279" s="354" t="s">
        <v>664</v>
      </c>
      <c r="G1279" s="355" t="s">
        <v>688</v>
      </c>
      <c r="H1279" s="374" t="s">
        <v>689</v>
      </c>
      <c r="I1279" s="357"/>
      <c r="J1279" s="357" t="s">
        <v>667</v>
      </c>
    </row>
    <row r="1280" spans="1:10" ht="55.5" customHeight="1" x14ac:dyDescent="0.15">
      <c r="A1280" s="354" t="s">
        <v>703</v>
      </c>
      <c r="B1280" s="356" t="s">
        <v>280</v>
      </c>
      <c r="C1280" s="354" t="s">
        <v>1019</v>
      </c>
      <c r="D1280" s="354" t="s">
        <v>792</v>
      </c>
      <c r="E1280" s="354">
        <v>5914333</v>
      </c>
      <c r="F1280" s="354">
        <v>2.7E-4</v>
      </c>
      <c r="G1280" s="355" t="s">
        <v>294</v>
      </c>
      <c r="H1280" s="374">
        <v>19.62</v>
      </c>
      <c r="I1280" s="357"/>
      <c r="J1280" s="357">
        <v>5.3E-3</v>
      </c>
    </row>
    <row r="1281" spans="1:10" ht="55.5" customHeight="1" x14ac:dyDescent="0.15">
      <c r="A1281" s="354" t="s">
        <v>703</v>
      </c>
      <c r="B1281" s="356" t="s">
        <v>280</v>
      </c>
      <c r="C1281" s="354" t="s">
        <v>1021</v>
      </c>
      <c r="D1281" s="354" t="s">
        <v>704</v>
      </c>
      <c r="E1281" s="354">
        <v>5914655</v>
      </c>
      <c r="F1281" s="354">
        <v>1.0000000000000001E-5</v>
      </c>
      <c r="G1281" s="355" t="s">
        <v>294</v>
      </c>
      <c r="H1281" s="374">
        <v>21.69</v>
      </c>
      <c r="I1281" s="357"/>
      <c r="J1281" s="357">
        <v>2.0000000000000001E-4</v>
      </c>
    </row>
    <row r="1282" spans="1:10" ht="55.5" customHeight="1" x14ac:dyDescent="0.15">
      <c r="A1282" s="354" t="s">
        <v>703</v>
      </c>
      <c r="B1282" s="356" t="s">
        <v>280</v>
      </c>
      <c r="C1282" s="354" t="s">
        <v>1023</v>
      </c>
      <c r="D1282" s="354" t="s">
        <v>792</v>
      </c>
      <c r="E1282" s="354">
        <v>5914333</v>
      </c>
      <c r="F1282" s="354">
        <v>6.9999999999999994E-5</v>
      </c>
      <c r="G1282" s="355" t="s">
        <v>294</v>
      </c>
      <c r="H1282" s="374">
        <v>19.62</v>
      </c>
      <c r="I1282" s="357"/>
      <c r="J1282" s="357">
        <v>1.4E-3</v>
      </c>
    </row>
    <row r="1283" spans="1:10" ht="55.5" customHeight="1" x14ac:dyDescent="0.15">
      <c r="A1283" s="354"/>
      <c r="B1283" s="356"/>
      <c r="C1283" s="354"/>
      <c r="D1283" s="354"/>
      <c r="E1283" s="354"/>
      <c r="F1283" s="354"/>
      <c r="G1283" s="355" t="s">
        <v>705</v>
      </c>
      <c r="H1283" s="374"/>
      <c r="I1283" s="357"/>
      <c r="J1283" s="357">
        <v>6.8999999999999999E-3</v>
      </c>
    </row>
    <row r="1284" spans="1:10" ht="55.5" customHeight="1" x14ac:dyDescent="0.15">
      <c r="A1284" s="354" t="s">
        <v>706</v>
      </c>
      <c r="B1284" s="356" t="s">
        <v>365</v>
      </c>
      <c r="C1284" s="354" t="s">
        <v>393</v>
      </c>
      <c r="D1284" s="354" t="s">
        <v>707</v>
      </c>
      <c r="E1284" s="354" t="s">
        <v>664</v>
      </c>
      <c r="F1284" s="354" t="s">
        <v>688</v>
      </c>
      <c r="G1284" s="355" t="s">
        <v>708</v>
      </c>
      <c r="H1284" s="374"/>
      <c r="I1284" s="357"/>
      <c r="J1284" s="357" t="s">
        <v>667</v>
      </c>
    </row>
    <row r="1285" spans="1:10" ht="55.5" customHeight="1" x14ac:dyDescent="0.15">
      <c r="A1285" s="354"/>
      <c r="B1285" s="356"/>
      <c r="C1285" s="354"/>
      <c r="D1285" s="354"/>
      <c r="E1285" s="354"/>
      <c r="F1285" s="354"/>
      <c r="G1285" s="355" t="s">
        <v>709</v>
      </c>
      <c r="H1285" s="374" t="s">
        <v>710</v>
      </c>
      <c r="I1285" s="357" t="s">
        <v>711</v>
      </c>
      <c r="J1285" s="357"/>
    </row>
    <row r="1286" spans="1:10" ht="55.5" customHeight="1" x14ac:dyDescent="0.15">
      <c r="A1286" s="354" t="s">
        <v>707</v>
      </c>
      <c r="B1286" s="356" t="s">
        <v>280</v>
      </c>
      <c r="C1286" s="354" t="s">
        <v>1019</v>
      </c>
      <c r="D1286" s="354" t="s">
        <v>1026</v>
      </c>
      <c r="E1286" s="354">
        <v>2.7E-4</v>
      </c>
      <c r="F1286" s="354" t="s">
        <v>281</v>
      </c>
      <c r="G1286" s="355" t="s">
        <v>713</v>
      </c>
      <c r="H1286" s="374" t="s">
        <v>714</v>
      </c>
      <c r="I1286" s="357" t="s">
        <v>715</v>
      </c>
      <c r="J1286" s="357">
        <v>0</v>
      </c>
    </row>
    <row r="1287" spans="1:10" ht="55.5" customHeight="1" x14ac:dyDescent="0.15">
      <c r="A1287" s="354" t="s">
        <v>707</v>
      </c>
      <c r="B1287" s="356" t="s">
        <v>280</v>
      </c>
      <c r="C1287" s="354" t="s">
        <v>1021</v>
      </c>
      <c r="D1287" s="354" t="s">
        <v>1027</v>
      </c>
      <c r="E1287" s="354">
        <v>1.0000000000000001E-5</v>
      </c>
      <c r="F1287" s="354" t="s">
        <v>281</v>
      </c>
      <c r="G1287" s="355" t="s">
        <v>713</v>
      </c>
      <c r="H1287" s="374" t="s">
        <v>714</v>
      </c>
      <c r="I1287" s="357" t="s">
        <v>715</v>
      </c>
      <c r="J1287" s="357">
        <v>0</v>
      </c>
    </row>
    <row r="1288" spans="1:10" ht="55.5" customHeight="1" x14ac:dyDescent="0.15">
      <c r="A1288" s="354" t="s">
        <v>707</v>
      </c>
      <c r="B1288" s="356" t="s">
        <v>280</v>
      </c>
      <c r="C1288" s="354" t="s">
        <v>1023</v>
      </c>
      <c r="D1288" s="354" t="s">
        <v>1028</v>
      </c>
      <c r="E1288" s="354">
        <v>6.9999999999999994E-5</v>
      </c>
      <c r="F1288" s="354" t="s">
        <v>281</v>
      </c>
      <c r="G1288" s="355" t="s">
        <v>713</v>
      </c>
      <c r="H1288" s="374" t="s">
        <v>714</v>
      </c>
      <c r="I1288" s="357" t="s">
        <v>715</v>
      </c>
      <c r="J1288" s="357">
        <v>0</v>
      </c>
    </row>
    <row r="1289" spans="1:10" ht="55.5" customHeight="1" x14ac:dyDescent="0.15">
      <c r="A1289" s="354"/>
      <c r="B1289" s="356"/>
      <c r="C1289" s="354"/>
      <c r="D1289" s="354"/>
      <c r="E1289" s="354"/>
      <c r="F1289" s="354"/>
      <c r="G1289" s="355" t="s">
        <v>716</v>
      </c>
      <c r="H1289" s="374"/>
      <c r="I1289" s="357"/>
      <c r="J1289" s="357">
        <v>0</v>
      </c>
    </row>
    <row r="1290" spans="1:10" ht="55.5" customHeight="1" x14ac:dyDescent="0.15">
      <c r="A1290" s="354"/>
      <c r="B1290" s="356"/>
      <c r="C1290" s="354"/>
      <c r="D1290" s="354"/>
      <c r="E1290" s="354" t="s">
        <v>385</v>
      </c>
      <c r="F1290" s="354">
        <v>4.8770794344150659</v>
      </c>
      <c r="G1290" s="355" t="s">
        <v>386</v>
      </c>
      <c r="H1290" s="374">
        <v>0</v>
      </c>
      <c r="I1290" s="357" t="s">
        <v>387</v>
      </c>
      <c r="J1290" s="357">
        <v>4.8770794344150659</v>
      </c>
    </row>
    <row r="1291" spans="1:10" ht="55.5" customHeight="1" x14ac:dyDescent="0.15">
      <c r="A1291" s="354"/>
      <c r="B1291" s="356"/>
      <c r="C1291" s="354"/>
      <c r="D1291" s="354"/>
      <c r="E1291" s="354" t="s">
        <v>388</v>
      </c>
      <c r="F1291" s="354">
        <v>2.41</v>
      </c>
      <c r="G1291" s="355"/>
      <c r="H1291" s="374" t="s">
        <v>389</v>
      </c>
      <c r="I1291" s="357"/>
      <c r="J1291" s="357">
        <v>10.47</v>
      </c>
    </row>
    <row r="1292" spans="1:10" ht="55.5" customHeight="1" x14ac:dyDescent="0.15">
      <c r="A1292" s="354"/>
      <c r="B1292" s="356"/>
      <c r="C1292" s="354"/>
      <c r="D1292" s="354"/>
      <c r="E1292" s="354"/>
      <c r="F1292" s="354"/>
      <c r="G1292" s="355"/>
      <c r="H1292" s="374"/>
      <c r="I1292" s="357"/>
      <c r="J1292" s="357"/>
    </row>
    <row r="1293" spans="1:10" ht="55.5" customHeight="1" x14ac:dyDescent="0.15">
      <c r="A1293" s="354"/>
      <c r="B1293" s="356" t="s">
        <v>364</v>
      </c>
      <c r="C1293" s="354" t="s">
        <v>365</v>
      </c>
      <c r="D1293" s="354" t="s">
        <v>366</v>
      </c>
      <c r="E1293" s="354" t="s">
        <v>367</v>
      </c>
      <c r="F1293" s="354"/>
      <c r="G1293" s="355" t="s">
        <v>368</v>
      </c>
      <c r="H1293" s="374" t="s">
        <v>369</v>
      </c>
      <c r="I1293" s="357" t="s">
        <v>370</v>
      </c>
      <c r="J1293" s="357" t="s">
        <v>371</v>
      </c>
    </row>
    <row r="1294" spans="1:10" ht="55.5" customHeight="1" x14ac:dyDescent="0.15">
      <c r="A1294" s="354" t="s">
        <v>372</v>
      </c>
      <c r="B1294" s="356" t="s">
        <v>514</v>
      </c>
      <c r="C1294" s="354" t="s">
        <v>277</v>
      </c>
      <c r="D1294" s="354" t="s">
        <v>515</v>
      </c>
      <c r="E1294" s="354" t="s">
        <v>381</v>
      </c>
      <c r="F1294" s="354"/>
      <c r="G1294" s="355" t="s">
        <v>345</v>
      </c>
      <c r="H1294" s="374">
        <v>1</v>
      </c>
      <c r="I1294" s="357">
        <v>12.11</v>
      </c>
      <c r="J1294" s="357">
        <v>12.11</v>
      </c>
    </row>
    <row r="1295" spans="1:10" ht="55.5" customHeight="1" x14ac:dyDescent="0.15">
      <c r="A1295" s="354" t="s">
        <v>376</v>
      </c>
      <c r="B1295" s="356" t="s">
        <v>1029</v>
      </c>
      <c r="C1295" s="354" t="s">
        <v>277</v>
      </c>
      <c r="D1295" s="354" t="s">
        <v>1030</v>
      </c>
      <c r="E1295" s="354" t="s">
        <v>381</v>
      </c>
      <c r="F1295" s="354"/>
      <c r="G1295" s="355" t="s">
        <v>319</v>
      </c>
      <c r="H1295" s="374">
        <v>1</v>
      </c>
      <c r="I1295" s="357">
        <v>0.16</v>
      </c>
      <c r="J1295" s="357">
        <v>0.16</v>
      </c>
    </row>
    <row r="1296" spans="1:10" ht="55.5" customHeight="1" x14ac:dyDescent="0.15">
      <c r="A1296" s="354" t="s">
        <v>376</v>
      </c>
      <c r="B1296" s="356" t="s">
        <v>1031</v>
      </c>
      <c r="C1296" s="354" t="s">
        <v>277</v>
      </c>
      <c r="D1296" s="354" t="s">
        <v>1032</v>
      </c>
      <c r="E1296" s="354" t="s">
        <v>381</v>
      </c>
      <c r="F1296" s="354"/>
      <c r="G1296" s="355" t="s">
        <v>319</v>
      </c>
      <c r="H1296" s="374">
        <v>1</v>
      </c>
      <c r="I1296" s="357">
        <v>0.02</v>
      </c>
      <c r="J1296" s="357">
        <v>0.02</v>
      </c>
    </row>
    <row r="1297" spans="1:10" ht="55.5" customHeight="1" x14ac:dyDescent="0.15">
      <c r="A1297" s="354" t="s">
        <v>376</v>
      </c>
      <c r="B1297" s="356" t="s">
        <v>1033</v>
      </c>
      <c r="C1297" s="354" t="s">
        <v>277</v>
      </c>
      <c r="D1297" s="354" t="s">
        <v>1034</v>
      </c>
      <c r="E1297" s="354" t="s">
        <v>381</v>
      </c>
      <c r="F1297" s="354"/>
      <c r="G1297" s="355" t="s">
        <v>319</v>
      </c>
      <c r="H1297" s="374">
        <v>1</v>
      </c>
      <c r="I1297" s="357">
        <v>0.14000000000000001</v>
      </c>
      <c r="J1297" s="357">
        <v>0.14000000000000001</v>
      </c>
    </row>
    <row r="1298" spans="1:10" ht="55.5" customHeight="1" x14ac:dyDescent="0.15">
      <c r="A1298" s="354" t="s">
        <v>376</v>
      </c>
      <c r="B1298" s="356" t="s">
        <v>1035</v>
      </c>
      <c r="C1298" s="354" t="s">
        <v>277</v>
      </c>
      <c r="D1298" s="354" t="s">
        <v>1036</v>
      </c>
      <c r="E1298" s="354" t="s">
        <v>381</v>
      </c>
      <c r="F1298" s="354"/>
      <c r="G1298" s="355" t="s">
        <v>319</v>
      </c>
      <c r="H1298" s="374">
        <v>1</v>
      </c>
      <c r="I1298" s="357">
        <v>11.79</v>
      </c>
      <c r="J1298" s="357">
        <v>11.79</v>
      </c>
    </row>
    <row r="1299" spans="1:10" ht="55.5" customHeight="1" x14ac:dyDescent="0.15">
      <c r="A1299" s="354"/>
      <c r="B1299" s="356"/>
      <c r="C1299" s="354"/>
      <c r="D1299" s="354"/>
      <c r="E1299" s="354" t="s">
        <v>385</v>
      </c>
      <c r="F1299" s="354">
        <v>0</v>
      </c>
      <c r="G1299" s="355" t="s">
        <v>386</v>
      </c>
      <c r="H1299" s="374">
        <v>0</v>
      </c>
      <c r="I1299" s="357" t="s">
        <v>387</v>
      </c>
      <c r="J1299" s="357">
        <v>0</v>
      </c>
    </row>
    <row r="1300" spans="1:10" ht="55.5" customHeight="1" x14ac:dyDescent="0.15">
      <c r="A1300" s="354"/>
      <c r="B1300" s="356"/>
      <c r="C1300" s="354"/>
      <c r="D1300" s="354"/>
      <c r="E1300" s="354" t="s">
        <v>388</v>
      </c>
      <c r="F1300" s="354">
        <v>3.63</v>
      </c>
      <c r="G1300" s="355"/>
      <c r="H1300" s="374" t="s">
        <v>389</v>
      </c>
      <c r="I1300" s="357"/>
      <c r="J1300" s="357">
        <v>15.74</v>
      </c>
    </row>
    <row r="1301" spans="1:10" ht="55.5" customHeight="1" x14ac:dyDescent="0.15">
      <c r="A1301" s="354"/>
      <c r="B1301" s="356"/>
      <c r="C1301" s="354"/>
      <c r="D1301" s="354"/>
      <c r="E1301" s="354"/>
      <c r="F1301" s="354"/>
      <c r="G1301" s="355"/>
      <c r="H1301" s="374"/>
      <c r="I1301" s="357"/>
      <c r="J1301" s="357"/>
    </row>
    <row r="1302" spans="1:10" ht="55.5" customHeight="1" x14ac:dyDescent="0.15">
      <c r="A1302" s="354"/>
      <c r="B1302" s="356" t="s">
        <v>364</v>
      </c>
      <c r="C1302" s="354" t="s">
        <v>365</v>
      </c>
      <c r="D1302" s="354" t="s">
        <v>366</v>
      </c>
      <c r="E1302" s="354" t="s">
        <v>367</v>
      </c>
      <c r="F1302" s="354"/>
      <c r="G1302" s="355" t="s">
        <v>368</v>
      </c>
      <c r="H1302" s="374" t="s">
        <v>369</v>
      </c>
      <c r="I1302" s="357" t="s">
        <v>370</v>
      </c>
      <c r="J1302" s="357" t="s">
        <v>371</v>
      </c>
    </row>
    <row r="1303" spans="1:10" ht="55.5" customHeight="1" x14ac:dyDescent="0.15">
      <c r="A1303" s="354" t="s">
        <v>372</v>
      </c>
      <c r="B1303" s="356" t="s">
        <v>1029</v>
      </c>
      <c r="C1303" s="354" t="s">
        <v>277</v>
      </c>
      <c r="D1303" s="354" t="s">
        <v>1030</v>
      </c>
      <c r="E1303" s="354" t="s">
        <v>381</v>
      </c>
      <c r="F1303" s="354"/>
      <c r="G1303" s="355" t="s">
        <v>319</v>
      </c>
      <c r="H1303" s="374">
        <v>1</v>
      </c>
      <c r="I1303" s="357">
        <v>0.16</v>
      </c>
      <c r="J1303" s="357">
        <v>0.16</v>
      </c>
    </row>
    <row r="1304" spans="1:10" ht="55.5" customHeight="1" x14ac:dyDescent="0.15">
      <c r="A1304" s="354" t="s">
        <v>393</v>
      </c>
      <c r="B1304" s="356" t="s">
        <v>1037</v>
      </c>
      <c r="C1304" s="354" t="s">
        <v>277</v>
      </c>
      <c r="D1304" s="354" t="s">
        <v>1038</v>
      </c>
      <c r="E1304" s="354" t="s">
        <v>542</v>
      </c>
      <c r="F1304" s="354"/>
      <c r="G1304" s="355" t="s">
        <v>42</v>
      </c>
      <c r="H1304" s="374">
        <v>4.0000000000000003E-5</v>
      </c>
      <c r="I1304" s="357">
        <v>4140.07</v>
      </c>
      <c r="J1304" s="357">
        <v>0.16</v>
      </c>
    </row>
    <row r="1305" spans="1:10" ht="55.5" customHeight="1" x14ac:dyDescent="0.15">
      <c r="A1305" s="354"/>
      <c r="B1305" s="356"/>
      <c r="C1305" s="354"/>
      <c r="D1305" s="354"/>
      <c r="E1305" s="354" t="s">
        <v>385</v>
      </c>
      <c r="F1305" s="354">
        <v>0</v>
      </c>
      <c r="G1305" s="355" t="s">
        <v>386</v>
      </c>
      <c r="H1305" s="374">
        <v>0</v>
      </c>
      <c r="I1305" s="357" t="s">
        <v>387</v>
      </c>
      <c r="J1305" s="357">
        <v>0</v>
      </c>
    </row>
    <row r="1306" spans="1:10" ht="55.5" customHeight="1" x14ac:dyDescent="0.15">
      <c r="A1306" s="354"/>
      <c r="B1306" s="356"/>
      <c r="C1306" s="354"/>
      <c r="D1306" s="354"/>
      <c r="E1306" s="354" t="s">
        <v>388</v>
      </c>
      <c r="F1306" s="354">
        <v>0.04</v>
      </c>
      <c r="G1306" s="355"/>
      <c r="H1306" s="374" t="s">
        <v>389</v>
      </c>
      <c r="I1306" s="357"/>
      <c r="J1306" s="357">
        <v>0.2</v>
      </c>
    </row>
    <row r="1307" spans="1:10" ht="55.5" customHeight="1" x14ac:dyDescent="0.15">
      <c r="A1307" s="354"/>
      <c r="B1307" s="356"/>
      <c r="C1307" s="354"/>
      <c r="D1307" s="354"/>
      <c r="E1307" s="354"/>
      <c r="F1307" s="354"/>
      <c r="G1307" s="355"/>
      <c r="H1307" s="374"/>
      <c r="I1307" s="357"/>
      <c r="J1307" s="357"/>
    </row>
    <row r="1308" spans="1:10" ht="55.5" customHeight="1" x14ac:dyDescent="0.15">
      <c r="A1308" s="354"/>
      <c r="B1308" s="356" t="s">
        <v>364</v>
      </c>
      <c r="C1308" s="354" t="s">
        <v>365</v>
      </c>
      <c r="D1308" s="354" t="s">
        <v>366</v>
      </c>
      <c r="E1308" s="354" t="s">
        <v>367</v>
      </c>
      <c r="F1308" s="354"/>
      <c r="G1308" s="355" t="s">
        <v>368</v>
      </c>
      <c r="H1308" s="374" t="s">
        <v>369</v>
      </c>
      <c r="I1308" s="357" t="s">
        <v>370</v>
      </c>
      <c r="J1308" s="357" t="s">
        <v>371</v>
      </c>
    </row>
    <row r="1309" spans="1:10" ht="55.5" customHeight="1" x14ac:dyDescent="0.15">
      <c r="A1309" s="354" t="s">
        <v>372</v>
      </c>
      <c r="B1309" s="356" t="s">
        <v>1031</v>
      </c>
      <c r="C1309" s="354" t="s">
        <v>277</v>
      </c>
      <c r="D1309" s="354" t="s">
        <v>1032</v>
      </c>
      <c r="E1309" s="354" t="s">
        <v>381</v>
      </c>
      <c r="F1309" s="354"/>
      <c r="G1309" s="355" t="s">
        <v>319</v>
      </c>
      <c r="H1309" s="374">
        <v>1</v>
      </c>
      <c r="I1309" s="357">
        <v>0.02</v>
      </c>
      <c r="J1309" s="357">
        <v>0.02</v>
      </c>
    </row>
    <row r="1310" spans="1:10" ht="55.5" customHeight="1" x14ac:dyDescent="0.15">
      <c r="A1310" s="354" t="s">
        <v>393</v>
      </c>
      <c r="B1310" s="356" t="s">
        <v>1037</v>
      </c>
      <c r="C1310" s="354" t="s">
        <v>277</v>
      </c>
      <c r="D1310" s="354" t="s">
        <v>1038</v>
      </c>
      <c r="E1310" s="354" t="s">
        <v>542</v>
      </c>
      <c r="F1310" s="354"/>
      <c r="G1310" s="355" t="s">
        <v>42</v>
      </c>
      <c r="H1310" s="374">
        <v>7.1999999999999997E-6</v>
      </c>
      <c r="I1310" s="357">
        <v>4140.07</v>
      </c>
      <c r="J1310" s="357">
        <v>0.02</v>
      </c>
    </row>
    <row r="1311" spans="1:10" ht="55.5" customHeight="1" x14ac:dyDescent="0.15">
      <c r="A1311" s="354"/>
      <c r="B1311" s="356"/>
      <c r="C1311" s="354"/>
      <c r="D1311" s="354"/>
      <c r="E1311" s="354" t="s">
        <v>385</v>
      </c>
      <c r="F1311" s="354">
        <v>0</v>
      </c>
      <c r="G1311" s="355" t="s">
        <v>386</v>
      </c>
      <c r="H1311" s="374">
        <v>0</v>
      </c>
      <c r="I1311" s="357" t="s">
        <v>387</v>
      </c>
      <c r="J1311" s="357">
        <v>0</v>
      </c>
    </row>
    <row r="1312" spans="1:10" ht="55.5" customHeight="1" x14ac:dyDescent="0.15">
      <c r="A1312" s="354"/>
      <c r="B1312" s="356"/>
      <c r="C1312" s="354"/>
      <c r="D1312" s="354"/>
      <c r="E1312" s="354" t="s">
        <v>388</v>
      </c>
      <c r="F1312" s="354">
        <v>0</v>
      </c>
      <c r="G1312" s="355"/>
      <c r="H1312" s="374" t="s">
        <v>389</v>
      </c>
      <c r="I1312" s="357"/>
      <c r="J1312" s="357">
        <v>0.02</v>
      </c>
    </row>
    <row r="1313" spans="1:10" ht="55.5" customHeight="1" x14ac:dyDescent="0.15">
      <c r="A1313" s="354"/>
      <c r="B1313" s="356"/>
      <c r="C1313" s="354"/>
      <c r="D1313" s="354"/>
      <c r="E1313" s="354"/>
      <c r="F1313" s="354"/>
      <c r="G1313" s="355"/>
      <c r="H1313" s="374"/>
      <c r="I1313" s="357"/>
      <c r="J1313" s="357"/>
    </row>
    <row r="1314" spans="1:10" ht="55.5" customHeight="1" x14ac:dyDescent="0.15">
      <c r="A1314" s="354"/>
      <c r="B1314" s="356" t="s">
        <v>364</v>
      </c>
      <c r="C1314" s="354" t="s">
        <v>365</v>
      </c>
      <c r="D1314" s="354" t="s">
        <v>366</v>
      </c>
      <c r="E1314" s="354" t="s">
        <v>367</v>
      </c>
      <c r="F1314" s="354"/>
      <c r="G1314" s="355" t="s">
        <v>368</v>
      </c>
      <c r="H1314" s="374" t="s">
        <v>369</v>
      </c>
      <c r="I1314" s="357" t="s">
        <v>370</v>
      </c>
      <c r="J1314" s="357" t="s">
        <v>371</v>
      </c>
    </row>
    <row r="1315" spans="1:10" ht="55.5" customHeight="1" x14ac:dyDescent="0.15">
      <c r="A1315" s="354" t="s">
        <v>372</v>
      </c>
      <c r="B1315" s="356" t="s">
        <v>1033</v>
      </c>
      <c r="C1315" s="354" t="s">
        <v>277</v>
      </c>
      <c r="D1315" s="354" t="s">
        <v>1034</v>
      </c>
      <c r="E1315" s="354" t="s">
        <v>381</v>
      </c>
      <c r="F1315" s="354"/>
      <c r="G1315" s="355" t="s">
        <v>319</v>
      </c>
      <c r="H1315" s="374">
        <v>1</v>
      </c>
      <c r="I1315" s="357">
        <v>0.14000000000000001</v>
      </c>
      <c r="J1315" s="357">
        <v>0.14000000000000001</v>
      </c>
    </row>
    <row r="1316" spans="1:10" ht="55.5" customHeight="1" x14ac:dyDescent="0.15">
      <c r="A1316" s="354" t="s">
        <v>393</v>
      </c>
      <c r="B1316" s="356" t="s">
        <v>1037</v>
      </c>
      <c r="C1316" s="354" t="s">
        <v>277</v>
      </c>
      <c r="D1316" s="354" t="s">
        <v>1038</v>
      </c>
      <c r="E1316" s="354" t="s">
        <v>542</v>
      </c>
      <c r="F1316" s="354"/>
      <c r="G1316" s="355" t="s">
        <v>42</v>
      </c>
      <c r="H1316" s="374">
        <v>3.57E-5</v>
      </c>
      <c r="I1316" s="357">
        <v>4140.07</v>
      </c>
      <c r="J1316" s="357">
        <v>0.14000000000000001</v>
      </c>
    </row>
    <row r="1317" spans="1:10" ht="55.5" customHeight="1" x14ac:dyDescent="0.15">
      <c r="A1317" s="354"/>
      <c r="B1317" s="356"/>
      <c r="C1317" s="354"/>
      <c r="D1317" s="354"/>
      <c r="E1317" s="354" t="s">
        <v>385</v>
      </c>
      <c r="F1317" s="354">
        <v>0</v>
      </c>
      <c r="G1317" s="355" t="s">
        <v>386</v>
      </c>
      <c r="H1317" s="374">
        <v>0</v>
      </c>
      <c r="I1317" s="357" t="s">
        <v>387</v>
      </c>
      <c r="J1317" s="357">
        <v>0</v>
      </c>
    </row>
    <row r="1318" spans="1:10" ht="55.5" customHeight="1" x14ac:dyDescent="0.15">
      <c r="A1318" s="354"/>
      <c r="B1318" s="356"/>
      <c r="C1318" s="354"/>
      <c r="D1318" s="354"/>
      <c r="E1318" s="354" t="s">
        <v>388</v>
      </c>
      <c r="F1318" s="354">
        <v>0.04</v>
      </c>
      <c r="G1318" s="355"/>
      <c r="H1318" s="374" t="s">
        <v>389</v>
      </c>
      <c r="I1318" s="357"/>
      <c r="J1318" s="357">
        <v>0.18</v>
      </c>
    </row>
    <row r="1319" spans="1:10" ht="55.5" customHeight="1" x14ac:dyDescent="0.15">
      <c r="A1319" s="354"/>
      <c r="B1319" s="356"/>
      <c r="C1319" s="354"/>
      <c r="D1319" s="354"/>
      <c r="E1319" s="354"/>
      <c r="F1319" s="354"/>
      <c r="G1319" s="355"/>
      <c r="H1319" s="374"/>
      <c r="I1319" s="357"/>
      <c r="J1319" s="357"/>
    </row>
    <row r="1320" spans="1:10" ht="55.5" customHeight="1" x14ac:dyDescent="0.15">
      <c r="A1320" s="354"/>
      <c r="B1320" s="356" t="s">
        <v>364</v>
      </c>
      <c r="C1320" s="354" t="s">
        <v>365</v>
      </c>
      <c r="D1320" s="354" t="s">
        <v>366</v>
      </c>
      <c r="E1320" s="354" t="s">
        <v>367</v>
      </c>
      <c r="F1320" s="354"/>
      <c r="G1320" s="355" t="s">
        <v>368</v>
      </c>
      <c r="H1320" s="374" t="s">
        <v>369</v>
      </c>
      <c r="I1320" s="357" t="s">
        <v>370</v>
      </c>
      <c r="J1320" s="357" t="s">
        <v>371</v>
      </c>
    </row>
    <row r="1321" spans="1:10" ht="55.5" customHeight="1" x14ac:dyDescent="0.15">
      <c r="A1321" s="354" t="s">
        <v>372</v>
      </c>
      <c r="B1321" s="356" t="s">
        <v>1035</v>
      </c>
      <c r="C1321" s="354" t="s">
        <v>277</v>
      </c>
      <c r="D1321" s="354" t="s">
        <v>1036</v>
      </c>
      <c r="E1321" s="354" t="s">
        <v>381</v>
      </c>
      <c r="F1321" s="354"/>
      <c r="G1321" s="355" t="s">
        <v>319</v>
      </c>
      <c r="H1321" s="374">
        <v>1</v>
      </c>
      <c r="I1321" s="357">
        <v>11.79</v>
      </c>
      <c r="J1321" s="357">
        <v>11.79</v>
      </c>
    </row>
    <row r="1322" spans="1:10" ht="55.5" customHeight="1" x14ac:dyDescent="0.15">
      <c r="A1322" s="354" t="s">
        <v>393</v>
      </c>
      <c r="B1322" s="356" t="s">
        <v>1039</v>
      </c>
      <c r="C1322" s="354" t="s">
        <v>277</v>
      </c>
      <c r="D1322" s="354" t="s">
        <v>1040</v>
      </c>
      <c r="E1322" s="354" t="s">
        <v>395</v>
      </c>
      <c r="F1322" s="354"/>
      <c r="G1322" s="355" t="s">
        <v>845</v>
      </c>
      <c r="H1322" s="374">
        <v>2.4830000000000001</v>
      </c>
      <c r="I1322" s="357">
        <v>4.75</v>
      </c>
      <c r="J1322" s="357">
        <v>11.79</v>
      </c>
    </row>
    <row r="1323" spans="1:10" ht="55.5" customHeight="1" x14ac:dyDescent="0.15">
      <c r="A1323" s="354"/>
      <c r="B1323" s="356"/>
      <c r="C1323" s="354"/>
      <c r="D1323" s="354"/>
      <c r="E1323" s="354" t="s">
        <v>385</v>
      </c>
      <c r="F1323" s="354">
        <v>0</v>
      </c>
      <c r="G1323" s="355" t="s">
        <v>386</v>
      </c>
      <c r="H1323" s="374">
        <v>0</v>
      </c>
      <c r="I1323" s="357" t="s">
        <v>387</v>
      </c>
      <c r="J1323" s="357">
        <v>0</v>
      </c>
    </row>
    <row r="1324" spans="1:10" ht="55.5" customHeight="1" x14ac:dyDescent="0.15">
      <c r="A1324" s="354"/>
      <c r="B1324" s="356"/>
      <c r="C1324" s="354"/>
      <c r="D1324" s="354"/>
      <c r="E1324" s="354" t="s">
        <v>388</v>
      </c>
      <c r="F1324" s="354">
        <v>3.53</v>
      </c>
      <c r="G1324" s="355"/>
      <c r="H1324" s="374" t="s">
        <v>389</v>
      </c>
      <c r="I1324" s="357"/>
      <c r="J1324" s="357">
        <v>15.32</v>
      </c>
    </row>
    <row r="1325" spans="1:10" ht="55.5" customHeight="1" x14ac:dyDescent="0.15">
      <c r="A1325" s="354"/>
      <c r="B1325" s="356"/>
      <c r="C1325" s="354"/>
      <c r="D1325" s="354"/>
      <c r="E1325" s="354"/>
      <c r="F1325" s="354"/>
      <c r="G1325" s="355"/>
      <c r="H1325" s="374"/>
      <c r="I1325" s="357"/>
      <c r="J1325" s="357"/>
    </row>
    <row r="1326" spans="1:10" ht="55.5" customHeight="1" x14ac:dyDescent="0.15">
      <c r="A1326" s="354"/>
      <c r="B1326" s="356" t="s">
        <v>364</v>
      </c>
      <c r="C1326" s="354" t="s">
        <v>365</v>
      </c>
      <c r="D1326" s="354" t="s">
        <v>366</v>
      </c>
      <c r="E1326" s="354" t="s">
        <v>367</v>
      </c>
      <c r="F1326" s="354"/>
      <c r="G1326" s="355" t="s">
        <v>368</v>
      </c>
      <c r="H1326" s="374" t="s">
        <v>369</v>
      </c>
      <c r="I1326" s="357" t="s">
        <v>370</v>
      </c>
      <c r="J1326" s="357" t="s">
        <v>371</v>
      </c>
    </row>
    <row r="1327" spans="1:10" ht="55.5" customHeight="1" x14ac:dyDescent="0.15">
      <c r="A1327" s="354" t="s">
        <v>372</v>
      </c>
      <c r="B1327" s="356" t="s">
        <v>547</v>
      </c>
      <c r="C1327" s="354" t="s">
        <v>277</v>
      </c>
      <c r="D1327" s="354" t="s">
        <v>548</v>
      </c>
      <c r="E1327" s="354" t="s">
        <v>381</v>
      </c>
      <c r="F1327" s="354"/>
      <c r="G1327" s="355" t="s">
        <v>319</v>
      </c>
      <c r="H1327" s="374">
        <v>1</v>
      </c>
      <c r="I1327" s="357">
        <v>2.16</v>
      </c>
      <c r="J1327" s="357">
        <v>2.16</v>
      </c>
    </row>
    <row r="1328" spans="1:10" ht="55.5" customHeight="1" x14ac:dyDescent="0.15">
      <c r="A1328" s="354" t="s">
        <v>393</v>
      </c>
      <c r="B1328" s="356" t="s">
        <v>1041</v>
      </c>
      <c r="C1328" s="354" t="s">
        <v>277</v>
      </c>
      <c r="D1328" s="354" t="s">
        <v>1042</v>
      </c>
      <c r="E1328" s="354" t="s">
        <v>395</v>
      </c>
      <c r="F1328" s="354"/>
      <c r="G1328" s="355" t="s">
        <v>42</v>
      </c>
      <c r="H1328" s="374">
        <v>4.0000000000000003E-5</v>
      </c>
      <c r="I1328" s="357">
        <v>54139.35</v>
      </c>
      <c r="J1328" s="357">
        <v>2.16</v>
      </c>
    </row>
    <row r="1329" spans="1:10" ht="55.5" customHeight="1" x14ac:dyDescent="0.15">
      <c r="A1329" s="354"/>
      <c r="B1329" s="356"/>
      <c r="C1329" s="354"/>
      <c r="D1329" s="354"/>
      <c r="E1329" s="354" t="s">
        <v>385</v>
      </c>
      <c r="F1329" s="354">
        <v>0</v>
      </c>
      <c r="G1329" s="355" t="s">
        <v>386</v>
      </c>
      <c r="H1329" s="374">
        <v>0</v>
      </c>
      <c r="I1329" s="357" t="s">
        <v>387</v>
      </c>
      <c r="J1329" s="357">
        <v>0</v>
      </c>
    </row>
    <row r="1330" spans="1:10" ht="55.5" customHeight="1" x14ac:dyDescent="0.15">
      <c r="A1330" s="354"/>
      <c r="B1330" s="356"/>
      <c r="C1330" s="354"/>
      <c r="D1330" s="354"/>
      <c r="E1330" s="354" t="s">
        <v>388</v>
      </c>
      <c r="F1330" s="354">
        <v>0.64</v>
      </c>
      <c r="G1330" s="355"/>
      <c r="H1330" s="374" t="s">
        <v>389</v>
      </c>
      <c r="I1330" s="357"/>
      <c r="J1330" s="357">
        <v>2.8</v>
      </c>
    </row>
    <row r="1331" spans="1:10" ht="55.5" customHeight="1" x14ac:dyDescent="0.15">
      <c r="A1331" s="354"/>
      <c r="B1331" s="356"/>
      <c r="C1331" s="354"/>
      <c r="D1331" s="354"/>
      <c r="E1331" s="354"/>
      <c r="F1331" s="354"/>
      <c r="G1331" s="355"/>
      <c r="H1331" s="374"/>
      <c r="I1331" s="357"/>
      <c r="J1331" s="357"/>
    </row>
    <row r="1332" spans="1:10" ht="55.5" customHeight="1" x14ac:dyDescent="0.15">
      <c r="A1332" s="354"/>
      <c r="B1332" s="356" t="s">
        <v>364</v>
      </c>
      <c r="C1332" s="354" t="s">
        <v>365</v>
      </c>
      <c r="D1332" s="354" t="s">
        <v>366</v>
      </c>
      <c r="E1332" s="354" t="s">
        <v>367</v>
      </c>
      <c r="F1332" s="354"/>
      <c r="G1332" s="355" t="s">
        <v>368</v>
      </c>
      <c r="H1332" s="374" t="s">
        <v>369</v>
      </c>
      <c r="I1332" s="357" t="s">
        <v>370</v>
      </c>
      <c r="J1332" s="357" t="s">
        <v>371</v>
      </c>
    </row>
    <row r="1333" spans="1:10" ht="55.5" customHeight="1" x14ac:dyDescent="0.15">
      <c r="A1333" s="354" t="s">
        <v>372</v>
      </c>
      <c r="B1333" s="356" t="s">
        <v>549</v>
      </c>
      <c r="C1333" s="354" t="s">
        <v>277</v>
      </c>
      <c r="D1333" s="354" t="s">
        <v>550</v>
      </c>
      <c r="E1333" s="354" t="s">
        <v>381</v>
      </c>
      <c r="F1333" s="354"/>
      <c r="G1333" s="355" t="s">
        <v>319</v>
      </c>
      <c r="H1333" s="374">
        <v>1</v>
      </c>
      <c r="I1333" s="357">
        <v>0.38</v>
      </c>
      <c r="J1333" s="357">
        <v>0.38</v>
      </c>
    </row>
    <row r="1334" spans="1:10" ht="55.5" customHeight="1" x14ac:dyDescent="0.15">
      <c r="A1334" s="354" t="s">
        <v>393</v>
      </c>
      <c r="B1334" s="356" t="s">
        <v>1041</v>
      </c>
      <c r="C1334" s="354" t="s">
        <v>277</v>
      </c>
      <c r="D1334" s="354" t="s">
        <v>1042</v>
      </c>
      <c r="E1334" s="354" t="s">
        <v>395</v>
      </c>
      <c r="F1334" s="354"/>
      <c r="G1334" s="355" t="s">
        <v>42</v>
      </c>
      <c r="H1334" s="374">
        <v>7.1999999999999997E-6</v>
      </c>
      <c r="I1334" s="357">
        <v>54139.35</v>
      </c>
      <c r="J1334" s="357">
        <v>0.38</v>
      </c>
    </row>
    <row r="1335" spans="1:10" ht="55.5" customHeight="1" x14ac:dyDescent="0.15">
      <c r="A1335" s="354"/>
      <c r="B1335" s="356"/>
      <c r="C1335" s="354"/>
      <c r="D1335" s="354"/>
      <c r="E1335" s="354" t="s">
        <v>385</v>
      </c>
      <c r="F1335" s="354">
        <v>0</v>
      </c>
      <c r="G1335" s="355" t="s">
        <v>386</v>
      </c>
      <c r="H1335" s="374">
        <v>0</v>
      </c>
      <c r="I1335" s="357" t="s">
        <v>387</v>
      </c>
      <c r="J1335" s="357">
        <v>0</v>
      </c>
    </row>
    <row r="1336" spans="1:10" ht="55.5" customHeight="1" x14ac:dyDescent="0.15">
      <c r="A1336" s="354"/>
      <c r="B1336" s="356"/>
      <c r="C1336" s="354"/>
      <c r="D1336" s="354"/>
      <c r="E1336" s="354" t="s">
        <v>388</v>
      </c>
      <c r="F1336" s="354">
        <v>0.11</v>
      </c>
      <c r="G1336" s="355"/>
      <c r="H1336" s="374" t="s">
        <v>389</v>
      </c>
      <c r="I1336" s="357"/>
      <c r="J1336" s="357">
        <v>0.49</v>
      </c>
    </row>
    <row r="1337" spans="1:10" ht="55.5" customHeight="1" x14ac:dyDescent="0.15">
      <c r="A1337" s="354"/>
      <c r="B1337" s="356"/>
      <c r="C1337" s="354"/>
      <c r="D1337" s="354"/>
      <c r="E1337" s="354"/>
      <c r="F1337" s="354"/>
      <c r="G1337" s="355"/>
      <c r="H1337" s="374"/>
      <c r="I1337" s="357"/>
      <c r="J1337" s="357"/>
    </row>
    <row r="1338" spans="1:10" ht="55.5" customHeight="1" x14ac:dyDescent="0.15">
      <c r="A1338" s="354"/>
      <c r="B1338" s="356" t="s">
        <v>364</v>
      </c>
      <c r="C1338" s="354" t="s">
        <v>365</v>
      </c>
      <c r="D1338" s="354" t="s">
        <v>366</v>
      </c>
      <c r="E1338" s="354" t="s">
        <v>367</v>
      </c>
      <c r="F1338" s="354"/>
      <c r="G1338" s="355" t="s">
        <v>368</v>
      </c>
      <c r="H1338" s="374" t="s">
        <v>369</v>
      </c>
      <c r="I1338" s="357" t="s">
        <v>370</v>
      </c>
      <c r="J1338" s="357" t="s">
        <v>371</v>
      </c>
    </row>
    <row r="1339" spans="1:10" ht="55.5" customHeight="1" x14ac:dyDescent="0.15">
      <c r="A1339" s="354" t="s">
        <v>372</v>
      </c>
      <c r="B1339" s="356" t="s">
        <v>551</v>
      </c>
      <c r="C1339" s="354" t="s">
        <v>277</v>
      </c>
      <c r="D1339" s="354" t="s">
        <v>552</v>
      </c>
      <c r="E1339" s="354" t="s">
        <v>381</v>
      </c>
      <c r="F1339" s="354"/>
      <c r="G1339" s="355" t="s">
        <v>319</v>
      </c>
      <c r="H1339" s="374">
        <v>1</v>
      </c>
      <c r="I1339" s="357">
        <v>1.93</v>
      </c>
      <c r="J1339" s="357">
        <v>1.93</v>
      </c>
    </row>
    <row r="1340" spans="1:10" ht="55.5" customHeight="1" x14ac:dyDescent="0.15">
      <c r="A1340" s="354" t="s">
        <v>393</v>
      </c>
      <c r="B1340" s="356" t="s">
        <v>1041</v>
      </c>
      <c r="C1340" s="354" t="s">
        <v>277</v>
      </c>
      <c r="D1340" s="354" t="s">
        <v>1042</v>
      </c>
      <c r="E1340" s="354" t="s">
        <v>395</v>
      </c>
      <c r="F1340" s="354"/>
      <c r="G1340" s="355" t="s">
        <v>42</v>
      </c>
      <c r="H1340" s="374">
        <v>3.57E-5</v>
      </c>
      <c r="I1340" s="357">
        <v>54139.35</v>
      </c>
      <c r="J1340" s="357">
        <v>1.93</v>
      </c>
    </row>
    <row r="1341" spans="1:10" ht="55.5" customHeight="1" x14ac:dyDescent="0.15">
      <c r="A1341" s="354"/>
      <c r="B1341" s="356"/>
      <c r="C1341" s="354"/>
      <c r="D1341" s="354"/>
      <c r="E1341" s="354" t="s">
        <v>385</v>
      </c>
      <c r="F1341" s="354">
        <v>0</v>
      </c>
      <c r="G1341" s="355" t="s">
        <v>386</v>
      </c>
      <c r="H1341" s="374">
        <v>0</v>
      </c>
      <c r="I1341" s="357" t="s">
        <v>387</v>
      </c>
      <c r="J1341" s="357">
        <v>0</v>
      </c>
    </row>
    <row r="1342" spans="1:10" ht="55.5" customHeight="1" x14ac:dyDescent="0.15">
      <c r="A1342" s="354"/>
      <c r="B1342" s="356"/>
      <c r="C1342" s="354"/>
      <c r="D1342" s="354"/>
      <c r="E1342" s="354" t="s">
        <v>388</v>
      </c>
      <c r="F1342" s="354">
        <v>0.56999999999999995</v>
      </c>
      <c r="G1342" s="355"/>
      <c r="H1342" s="374" t="s">
        <v>389</v>
      </c>
      <c r="I1342" s="357"/>
      <c r="J1342" s="357">
        <v>2.5</v>
      </c>
    </row>
    <row r="1343" spans="1:10" ht="55.5" customHeight="1" x14ac:dyDescent="0.15">
      <c r="A1343" s="354"/>
      <c r="B1343" s="356"/>
      <c r="C1343" s="354"/>
      <c r="D1343" s="354"/>
      <c r="E1343" s="354"/>
      <c r="F1343" s="354"/>
      <c r="G1343" s="355"/>
      <c r="H1343" s="374"/>
      <c r="I1343" s="357"/>
      <c r="J1343" s="357"/>
    </row>
    <row r="1344" spans="1:10" ht="55.5" customHeight="1" x14ac:dyDescent="0.15">
      <c r="A1344" s="354"/>
      <c r="B1344" s="356" t="s">
        <v>364</v>
      </c>
      <c r="C1344" s="354" t="s">
        <v>365</v>
      </c>
      <c r="D1344" s="354" t="s">
        <v>366</v>
      </c>
      <c r="E1344" s="354" t="s">
        <v>367</v>
      </c>
      <c r="F1344" s="354"/>
      <c r="G1344" s="355" t="s">
        <v>368</v>
      </c>
      <c r="H1344" s="374" t="s">
        <v>369</v>
      </c>
      <c r="I1344" s="357" t="s">
        <v>370</v>
      </c>
      <c r="J1344" s="357" t="s">
        <v>371</v>
      </c>
    </row>
    <row r="1345" spans="1:10" ht="55.5" customHeight="1" x14ac:dyDescent="0.15">
      <c r="A1345" s="354" t="s">
        <v>372</v>
      </c>
      <c r="B1345" s="356" t="s">
        <v>553</v>
      </c>
      <c r="C1345" s="354" t="s">
        <v>277</v>
      </c>
      <c r="D1345" s="354" t="s">
        <v>554</v>
      </c>
      <c r="E1345" s="354" t="s">
        <v>381</v>
      </c>
      <c r="F1345" s="354"/>
      <c r="G1345" s="355" t="s">
        <v>319</v>
      </c>
      <c r="H1345" s="374">
        <v>1</v>
      </c>
      <c r="I1345" s="357">
        <v>45.51</v>
      </c>
      <c r="J1345" s="357">
        <v>45.51</v>
      </c>
    </row>
    <row r="1346" spans="1:10" ht="55.5" customHeight="1" x14ac:dyDescent="0.15">
      <c r="A1346" s="354" t="s">
        <v>393</v>
      </c>
      <c r="B1346" s="356" t="s">
        <v>921</v>
      </c>
      <c r="C1346" s="354" t="s">
        <v>277</v>
      </c>
      <c r="D1346" s="354" t="s">
        <v>922</v>
      </c>
      <c r="E1346" s="354" t="s">
        <v>395</v>
      </c>
      <c r="F1346" s="354"/>
      <c r="G1346" s="355" t="s">
        <v>845</v>
      </c>
      <c r="H1346" s="374">
        <v>11.21</v>
      </c>
      <c r="I1346" s="357">
        <v>4.0599999999999996</v>
      </c>
      <c r="J1346" s="357">
        <v>45.51</v>
      </c>
    </row>
    <row r="1347" spans="1:10" ht="55.5" customHeight="1" x14ac:dyDescent="0.15">
      <c r="A1347" s="354"/>
      <c r="B1347" s="356"/>
      <c r="C1347" s="354"/>
      <c r="D1347" s="354"/>
      <c r="E1347" s="354" t="s">
        <v>385</v>
      </c>
      <c r="F1347" s="354">
        <v>0</v>
      </c>
      <c r="G1347" s="355" t="s">
        <v>386</v>
      </c>
      <c r="H1347" s="374">
        <v>0</v>
      </c>
      <c r="I1347" s="357" t="s">
        <v>387</v>
      </c>
      <c r="J1347" s="357">
        <v>0</v>
      </c>
    </row>
    <row r="1348" spans="1:10" ht="55.5" customHeight="1" x14ac:dyDescent="0.15">
      <c r="A1348" s="354"/>
      <c r="B1348" s="356"/>
      <c r="C1348" s="354"/>
      <c r="D1348" s="354"/>
      <c r="E1348" s="354" t="s">
        <v>388</v>
      </c>
      <c r="F1348" s="354">
        <v>13.65</v>
      </c>
      <c r="G1348" s="355"/>
      <c r="H1348" s="374" t="s">
        <v>389</v>
      </c>
      <c r="I1348" s="357"/>
      <c r="J1348" s="357">
        <v>59.16</v>
      </c>
    </row>
    <row r="1349" spans="1:10" ht="55.5" customHeight="1" x14ac:dyDescent="0.15">
      <c r="A1349" s="354"/>
      <c r="B1349" s="356"/>
      <c r="C1349" s="354"/>
      <c r="D1349" s="354"/>
      <c r="E1349" s="354"/>
      <c r="F1349" s="354"/>
      <c r="G1349" s="355"/>
      <c r="H1349" s="374"/>
      <c r="I1349" s="357"/>
      <c r="J1349" s="357"/>
    </row>
    <row r="1350" spans="1:10" ht="55.5" customHeight="1" x14ac:dyDescent="0.15">
      <c r="A1350" s="354"/>
      <c r="B1350" s="356" t="s">
        <v>364</v>
      </c>
      <c r="C1350" s="354" t="s">
        <v>365</v>
      </c>
      <c r="D1350" s="354" t="s">
        <v>366</v>
      </c>
      <c r="E1350" s="354" t="s">
        <v>367</v>
      </c>
      <c r="F1350" s="354"/>
      <c r="G1350" s="355" t="s">
        <v>368</v>
      </c>
      <c r="H1350" s="374" t="s">
        <v>369</v>
      </c>
      <c r="I1350" s="357" t="s">
        <v>370</v>
      </c>
      <c r="J1350" s="357" t="s">
        <v>371</v>
      </c>
    </row>
    <row r="1351" spans="1:10" ht="55.5" customHeight="1" x14ac:dyDescent="0.15">
      <c r="A1351" s="354" t="s">
        <v>372</v>
      </c>
      <c r="B1351" s="356" t="s">
        <v>975</v>
      </c>
      <c r="C1351" s="354" t="s">
        <v>283</v>
      </c>
      <c r="D1351" s="354" t="s">
        <v>976</v>
      </c>
      <c r="E1351" s="354" t="s">
        <v>392</v>
      </c>
      <c r="F1351" s="354"/>
      <c r="G1351" s="355" t="s">
        <v>348</v>
      </c>
      <c r="H1351" s="374">
        <v>1</v>
      </c>
      <c r="I1351" s="357">
        <v>511.47</v>
      </c>
      <c r="J1351" s="357">
        <v>511.47</v>
      </c>
    </row>
    <row r="1352" spans="1:10" ht="55.5" customHeight="1" x14ac:dyDescent="0.15">
      <c r="A1352" s="354" t="s">
        <v>376</v>
      </c>
      <c r="B1352" s="356" t="s">
        <v>443</v>
      </c>
      <c r="C1352" s="354" t="s">
        <v>283</v>
      </c>
      <c r="D1352" s="354" t="s">
        <v>378</v>
      </c>
      <c r="E1352" s="354" t="s">
        <v>392</v>
      </c>
      <c r="F1352" s="354"/>
      <c r="G1352" s="355" t="s">
        <v>319</v>
      </c>
      <c r="H1352" s="374">
        <v>13</v>
      </c>
      <c r="I1352" s="357">
        <v>14.81</v>
      </c>
      <c r="J1352" s="357">
        <v>192.53</v>
      </c>
    </row>
    <row r="1353" spans="1:10" ht="55.5" customHeight="1" x14ac:dyDescent="0.15">
      <c r="A1353" s="354" t="s">
        <v>376</v>
      </c>
      <c r="B1353" s="356" t="s">
        <v>607</v>
      </c>
      <c r="C1353" s="354" t="s">
        <v>283</v>
      </c>
      <c r="D1353" s="354" t="s">
        <v>595</v>
      </c>
      <c r="E1353" s="354" t="s">
        <v>392</v>
      </c>
      <c r="F1353" s="354"/>
      <c r="G1353" s="355" t="s">
        <v>319</v>
      </c>
      <c r="H1353" s="374">
        <v>4</v>
      </c>
      <c r="I1353" s="357">
        <v>18.97</v>
      </c>
      <c r="J1353" s="357">
        <v>75.88</v>
      </c>
    </row>
    <row r="1354" spans="1:10" ht="55.5" customHeight="1" x14ac:dyDescent="0.15">
      <c r="A1354" s="354" t="s">
        <v>393</v>
      </c>
      <c r="B1354" s="356" t="s">
        <v>610</v>
      </c>
      <c r="C1354" s="354" t="s">
        <v>283</v>
      </c>
      <c r="D1354" s="354" t="s">
        <v>284</v>
      </c>
      <c r="E1354" s="354" t="s">
        <v>395</v>
      </c>
      <c r="F1354" s="354"/>
      <c r="G1354" s="355" t="s">
        <v>348</v>
      </c>
      <c r="H1354" s="374">
        <v>1</v>
      </c>
      <c r="I1354" s="357">
        <v>113.42</v>
      </c>
      <c r="J1354" s="357">
        <v>113.42</v>
      </c>
    </row>
    <row r="1355" spans="1:10" ht="55.5" customHeight="1" x14ac:dyDescent="0.15">
      <c r="A1355" s="354" t="s">
        <v>393</v>
      </c>
      <c r="B1355" s="356" t="s">
        <v>611</v>
      </c>
      <c r="C1355" s="354" t="s">
        <v>283</v>
      </c>
      <c r="D1355" s="354" t="s">
        <v>285</v>
      </c>
      <c r="E1355" s="354" t="s">
        <v>395</v>
      </c>
      <c r="F1355" s="354"/>
      <c r="G1355" s="355" t="s">
        <v>348</v>
      </c>
      <c r="H1355" s="374">
        <v>0.7</v>
      </c>
      <c r="I1355" s="357">
        <v>48.79</v>
      </c>
      <c r="J1355" s="357">
        <v>34.15</v>
      </c>
    </row>
    <row r="1356" spans="1:10" ht="55.5" customHeight="1" x14ac:dyDescent="0.15">
      <c r="A1356" s="354" t="s">
        <v>393</v>
      </c>
      <c r="B1356" s="356" t="s">
        <v>612</v>
      </c>
      <c r="C1356" s="354" t="s">
        <v>283</v>
      </c>
      <c r="D1356" s="354" t="s">
        <v>286</v>
      </c>
      <c r="E1356" s="354" t="s">
        <v>395</v>
      </c>
      <c r="F1356" s="354"/>
      <c r="G1356" s="355" t="s">
        <v>613</v>
      </c>
      <c r="H1356" s="374">
        <v>3</v>
      </c>
      <c r="I1356" s="357">
        <v>31.83</v>
      </c>
      <c r="J1356" s="357">
        <v>95.49</v>
      </c>
    </row>
    <row r="1357" spans="1:10" ht="55.5" customHeight="1" x14ac:dyDescent="0.15">
      <c r="A1357" s="354"/>
      <c r="B1357" s="356"/>
      <c r="C1357" s="354"/>
      <c r="D1357" s="354"/>
      <c r="E1357" s="354" t="s">
        <v>385</v>
      </c>
      <c r="F1357" s="354">
        <v>198.01</v>
      </c>
      <c r="G1357" s="355" t="s">
        <v>386</v>
      </c>
      <c r="H1357" s="374">
        <v>0</v>
      </c>
      <c r="I1357" s="357" t="s">
        <v>387</v>
      </c>
      <c r="J1357" s="357">
        <v>198.01</v>
      </c>
    </row>
    <row r="1358" spans="1:10" ht="55.5" customHeight="1" x14ac:dyDescent="0.15">
      <c r="A1358" s="354"/>
      <c r="B1358" s="356"/>
      <c r="C1358" s="354"/>
      <c r="D1358" s="354"/>
      <c r="E1358" s="354" t="s">
        <v>388</v>
      </c>
      <c r="F1358" s="354">
        <v>153.44</v>
      </c>
      <c r="G1358" s="355"/>
      <c r="H1358" s="374" t="s">
        <v>389</v>
      </c>
      <c r="I1358" s="357"/>
      <c r="J1358" s="357">
        <v>664.91</v>
      </c>
    </row>
    <row r="1359" spans="1:10" ht="55.5" customHeight="1" x14ac:dyDescent="0.15">
      <c r="A1359" s="354"/>
      <c r="B1359" s="356"/>
      <c r="C1359" s="354"/>
      <c r="D1359" s="354"/>
      <c r="E1359" s="354"/>
      <c r="F1359" s="354"/>
      <c r="G1359" s="355"/>
      <c r="H1359" s="374"/>
      <c r="I1359" s="357"/>
      <c r="J1359" s="357"/>
    </row>
    <row r="1360" spans="1:10" ht="55.5" customHeight="1" x14ac:dyDescent="0.15">
      <c r="A1360" s="354"/>
      <c r="B1360" s="356" t="s">
        <v>364</v>
      </c>
      <c r="C1360" s="354" t="s">
        <v>365</v>
      </c>
      <c r="D1360" s="354" t="s">
        <v>366</v>
      </c>
      <c r="E1360" s="354" t="s">
        <v>367</v>
      </c>
      <c r="F1360" s="354"/>
      <c r="G1360" s="355" t="s">
        <v>368</v>
      </c>
      <c r="H1360" s="374" t="s">
        <v>369</v>
      </c>
      <c r="I1360" s="357" t="s">
        <v>370</v>
      </c>
      <c r="J1360" s="357" t="s">
        <v>371</v>
      </c>
    </row>
    <row r="1361" spans="1:10" ht="55.5" customHeight="1" x14ac:dyDescent="0.15">
      <c r="A1361" s="354" t="s">
        <v>372</v>
      </c>
      <c r="B1361" s="356" t="s">
        <v>449</v>
      </c>
      <c r="C1361" s="354" t="s">
        <v>283</v>
      </c>
      <c r="D1361" s="354" t="s">
        <v>450</v>
      </c>
      <c r="E1361" s="354" t="s">
        <v>392</v>
      </c>
      <c r="F1361" s="354"/>
      <c r="G1361" s="355" t="s">
        <v>42</v>
      </c>
      <c r="H1361" s="374">
        <v>1</v>
      </c>
      <c r="I1361" s="357">
        <v>351.08</v>
      </c>
      <c r="J1361" s="357">
        <v>351.08</v>
      </c>
    </row>
    <row r="1362" spans="1:10" ht="55.5" customHeight="1" x14ac:dyDescent="0.15">
      <c r="A1362" s="354" t="s">
        <v>376</v>
      </c>
      <c r="B1362" s="356" t="s">
        <v>817</v>
      </c>
      <c r="C1362" s="354" t="s">
        <v>283</v>
      </c>
      <c r="D1362" s="354" t="s">
        <v>818</v>
      </c>
      <c r="E1362" s="354" t="s">
        <v>392</v>
      </c>
      <c r="F1362" s="354"/>
      <c r="G1362" s="355" t="s">
        <v>319</v>
      </c>
      <c r="H1362" s="374">
        <v>2.75</v>
      </c>
      <c r="I1362" s="357">
        <v>14.53</v>
      </c>
      <c r="J1362" s="357">
        <v>39.950000000000003</v>
      </c>
    </row>
    <row r="1363" spans="1:10" ht="55.5" customHeight="1" x14ac:dyDescent="0.15">
      <c r="A1363" s="354" t="s">
        <v>376</v>
      </c>
      <c r="B1363" s="356" t="s">
        <v>886</v>
      </c>
      <c r="C1363" s="354" t="s">
        <v>283</v>
      </c>
      <c r="D1363" s="354" t="s">
        <v>887</v>
      </c>
      <c r="E1363" s="354" t="s">
        <v>392</v>
      </c>
      <c r="F1363" s="354"/>
      <c r="G1363" s="355" t="s">
        <v>319</v>
      </c>
      <c r="H1363" s="374">
        <v>2.75</v>
      </c>
      <c r="I1363" s="357">
        <v>18.59</v>
      </c>
      <c r="J1363" s="357">
        <v>51.12</v>
      </c>
    </row>
    <row r="1364" spans="1:10" ht="55.5" customHeight="1" x14ac:dyDescent="0.15">
      <c r="A1364" s="354" t="s">
        <v>393</v>
      </c>
      <c r="B1364" s="356" t="s">
        <v>967</v>
      </c>
      <c r="C1364" s="354" t="s">
        <v>283</v>
      </c>
      <c r="D1364" s="354" t="s">
        <v>968</v>
      </c>
      <c r="E1364" s="354" t="s">
        <v>395</v>
      </c>
      <c r="F1364" s="354"/>
      <c r="G1364" s="355" t="s">
        <v>350</v>
      </c>
      <c r="H1364" s="374">
        <v>2.88</v>
      </c>
      <c r="I1364" s="357">
        <v>0.16</v>
      </c>
      <c r="J1364" s="357">
        <v>0.46</v>
      </c>
    </row>
    <row r="1365" spans="1:10" ht="55.5" customHeight="1" x14ac:dyDescent="0.15">
      <c r="A1365" s="354" t="s">
        <v>393</v>
      </c>
      <c r="B1365" s="356" t="s">
        <v>1043</v>
      </c>
      <c r="C1365" s="354" t="s">
        <v>283</v>
      </c>
      <c r="D1365" s="354" t="s">
        <v>1044</v>
      </c>
      <c r="E1365" s="354" t="s">
        <v>395</v>
      </c>
      <c r="F1365" s="354"/>
      <c r="G1365" s="355" t="s">
        <v>42</v>
      </c>
      <c r="H1365" s="374">
        <v>1</v>
      </c>
      <c r="I1365" s="357">
        <v>102.16</v>
      </c>
      <c r="J1365" s="357">
        <v>102.16</v>
      </c>
    </row>
    <row r="1366" spans="1:10" ht="55.5" customHeight="1" x14ac:dyDescent="0.15">
      <c r="A1366" s="354" t="s">
        <v>393</v>
      </c>
      <c r="B1366" s="356" t="s">
        <v>903</v>
      </c>
      <c r="C1366" s="354" t="s">
        <v>283</v>
      </c>
      <c r="D1366" s="354" t="s">
        <v>904</v>
      </c>
      <c r="E1366" s="354" t="s">
        <v>395</v>
      </c>
      <c r="F1366" s="354"/>
      <c r="G1366" s="355" t="s">
        <v>42</v>
      </c>
      <c r="H1366" s="374">
        <v>2</v>
      </c>
      <c r="I1366" s="357">
        <v>2.92</v>
      </c>
      <c r="J1366" s="357">
        <v>5.84</v>
      </c>
    </row>
    <row r="1367" spans="1:10" ht="55.5" customHeight="1" x14ac:dyDescent="0.15">
      <c r="A1367" s="354" t="s">
        <v>393</v>
      </c>
      <c r="B1367" s="356" t="s">
        <v>1045</v>
      </c>
      <c r="C1367" s="354" t="s">
        <v>283</v>
      </c>
      <c r="D1367" s="354" t="s">
        <v>1046</v>
      </c>
      <c r="E1367" s="354" t="s">
        <v>395</v>
      </c>
      <c r="F1367" s="354"/>
      <c r="G1367" s="355" t="s">
        <v>42</v>
      </c>
      <c r="H1367" s="374">
        <v>1</v>
      </c>
      <c r="I1367" s="357">
        <v>64.63</v>
      </c>
      <c r="J1367" s="357">
        <v>64.63</v>
      </c>
    </row>
    <row r="1368" spans="1:10" ht="55.5" customHeight="1" x14ac:dyDescent="0.15">
      <c r="A1368" s="354" t="s">
        <v>393</v>
      </c>
      <c r="B1368" s="356" t="s">
        <v>973</v>
      </c>
      <c r="C1368" s="354" t="s">
        <v>283</v>
      </c>
      <c r="D1368" s="354" t="s">
        <v>974</v>
      </c>
      <c r="E1368" s="354" t="s">
        <v>395</v>
      </c>
      <c r="F1368" s="354"/>
      <c r="G1368" s="355" t="s">
        <v>42</v>
      </c>
      <c r="H1368" s="374">
        <v>1</v>
      </c>
      <c r="I1368" s="357">
        <v>3.64</v>
      </c>
      <c r="J1368" s="357">
        <v>3.64</v>
      </c>
    </row>
    <row r="1369" spans="1:10" ht="55.5" customHeight="1" x14ac:dyDescent="0.15">
      <c r="A1369" s="354" t="s">
        <v>393</v>
      </c>
      <c r="B1369" s="356" t="s">
        <v>1047</v>
      </c>
      <c r="C1369" s="354" t="s">
        <v>283</v>
      </c>
      <c r="D1369" s="354" t="s">
        <v>1048</v>
      </c>
      <c r="E1369" s="354" t="s">
        <v>395</v>
      </c>
      <c r="F1369" s="354"/>
      <c r="G1369" s="355" t="s">
        <v>42</v>
      </c>
      <c r="H1369" s="374">
        <v>1</v>
      </c>
      <c r="I1369" s="357">
        <v>25.2</v>
      </c>
      <c r="J1369" s="357">
        <v>25.2</v>
      </c>
    </row>
    <row r="1370" spans="1:10" ht="55.5" customHeight="1" x14ac:dyDescent="0.15">
      <c r="A1370" s="354" t="s">
        <v>393</v>
      </c>
      <c r="B1370" s="356" t="s">
        <v>1049</v>
      </c>
      <c r="C1370" s="354" t="s">
        <v>283</v>
      </c>
      <c r="D1370" s="354" t="s">
        <v>1050</v>
      </c>
      <c r="E1370" s="354" t="s">
        <v>395</v>
      </c>
      <c r="F1370" s="354"/>
      <c r="G1370" s="355" t="s">
        <v>42</v>
      </c>
      <c r="H1370" s="374">
        <v>1</v>
      </c>
      <c r="I1370" s="357">
        <v>58.08</v>
      </c>
      <c r="J1370" s="357">
        <v>58.08</v>
      </c>
    </row>
    <row r="1371" spans="1:10" ht="55.5" customHeight="1" x14ac:dyDescent="0.15">
      <c r="A1371" s="354"/>
      <c r="B1371" s="356"/>
      <c r="C1371" s="354"/>
      <c r="D1371" s="354"/>
      <c r="E1371" s="354" t="s">
        <v>385</v>
      </c>
      <c r="F1371" s="354">
        <v>69.84</v>
      </c>
      <c r="G1371" s="355" t="s">
        <v>386</v>
      </c>
      <c r="H1371" s="374">
        <v>0</v>
      </c>
      <c r="I1371" s="357" t="s">
        <v>387</v>
      </c>
      <c r="J1371" s="357">
        <v>69.84</v>
      </c>
    </row>
    <row r="1372" spans="1:10" ht="55.5" customHeight="1" x14ac:dyDescent="0.15">
      <c r="A1372" s="354"/>
      <c r="B1372" s="356"/>
      <c r="C1372" s="354"/>
      <c r="D1372" s="354"/>
      <c r="E1372" s="354" t="s">
        <v>388</v>
      </c>
      <c r="F1372" s="354">
        <v>105.32</v>
      </c>
      <c r="G1372" s="355"/>
      <c r="H1372" s="374" t="s">
        <v>389</v>
      </c>
      <c r="I1372" s="357"/>
      <c r="J1372" s="357">
        <v>456.4</v>
      </c>
    </row>
    <row r="1373" spans="1:10" ht="55.5" customHeight="1" x14ac:dyDescent="0.15">
      <c r="A1373" s="354"/>
      <c r="B1373" s="356"/>
      <c r="C1373" s="354"/>
      <c r="D1373" s="354"/>
      <c r="E1373" s="354"/>
      <c r="F1373" s="354"/>
      <c r="G1373" s="355"/>
      <c r="H1373" s="374"/>
      <c r="I1373" s="357"/>
      <c r="J1373" s="357"/>
    </row>
    <row r="1374" spans="1:10" ht="55.5" customHeight="1" x14ac:dyDescent="0.15">
      <c r="A1374" s="354"/>
      <c r="B1374" s="356" t="s">
        <v>364</v>
      </c>
      <c r="C1374" s="354" t="s">
        <v>365</v>
      </c>
      <c r="D1374" s="354" t="s">
        <v>366</v>
      </c>
      <c r="E1374" s="354" t="s">
        <v>367</v>
      </c>
      <c r="F1374" s="354"/>
      <c r="G1374" s="355" t="s">
        <v>368</v>
      </c>
      <c r="H1374" s="374" t="s">
        <v>369</v>
      </c>
      <c r="I1374" s="357" t="s">
        <v>370</v>
      </c>
      <c r="J1374" s="357" t="s">
        <v>371</v>
      </c>
    </row>
    <row r="1375" spans="1:10" ht="55.5" customHeight="1" x14ac:dyDescent="0.15">
      <c r="A1375" s="354" t="s">
        <v>372</v>
      </c>
      <c r="B1375" s="356" t="s">
        <v>583</v>
      </c>
      <c r="C1375" s="354" t="s">
        <v>277</v>
      </c>
      <c r="D1375" s="354" t="s">
        <v>584</v>
      </c>
      <c r="E1375" s="354" t="s">
        <v>381</v>
      </c>
      <c r="F1375" s="354"/>
      <c r="G1375" s="355" t="s">
        <v>345</v>
      </c>
      <c r="H1375" s="374">
        <v>1</v>
      </c>
      <c r="I1375" s="357">
        <v>7.14</v>
      </c>
      <c r="J1375" s="357">
        <v>7.14</v>
      </c>
    </row>
    <row r="1376" spans="1:10" ht="55.5" customHeight="1" x14ac:dyDescent="0.15">
      <c r="A1376" s="354" t="s">
        <v>376</v>
      </c>
      <c r="B1376" s="356" t="s">
        <v>1051</v>
      </c>
      <c r="C1376" s="354" t="s">
        <v>277</v>
      </c>
      <c r="D1376" s="354" t="s">
        <v>1052</v>
      </c>
      <c r="E1376" s="354" t="s">
        <v>381</v>
      </c>
      <c r="F1376" s="354"/>
      <c r="G1376" s="355" t="s">
        <v>319</v>
      </c>
      <c r="H1376" s="374">
        <v>1</v>
      </c>
      <c r="I1376" s="357">
        <v>0.2</v>
      </c>
      <c r="J1376" s="357">
        <v>0.2</v>
      </c>
    </row>
    <row r="1377" spans="1:10" ht="55.5" customHeight="1" x14ac:dyDescent="0.15">
      <c r="A1377" s="354" t="s">
        <v>376</v>
      </c>
      <c r="B1377" s="356" t="s">
        <v>1053</v>
      </c>
      <c r="C1377" s="354" t="s">
        <v>277</v>
      </c>
      <c r="D1377" s="354" t="s">
        <v>1054</v>
      </c>
      <c r="E1377" s="354" t="s">
        <v>381</v>
      </c>
      <c r="F1377" s="354"/>
      <c r="G1377" s="355" t="s">
        <v>319</v>
      </c>
      <c r="H1377" s="374">
        <v>1</v>
      </c>
      <c r="I1377" s="357">
        <v>6.74</v>
      </c>
      <c r="J1377" s="357">
        <v>6.74</v>
      </c>
    </row>
    <row r="1378" spans="1:10" ht="55.5" customHeight="1" x14ac:dyDescent="0.15">
      <c r="A1378" s="354" t="s">
        <v>376</v>
      </c>
      <c r="B1378" s="356" t="s">
        <v>1055</v>
      </c>
      <c r="C1378" s="354" t="s">
        <v>277</v>
      </c>
      <c r="D1378" s="354" t="s">
        <v>1056</v>
      </c>
      <c r="E1378" s="354" t="s">
        <v>381</v>
      </c>
      <c r="F1378" s="354"/>
      <c r="G1378" s="355" t="s">
        <v>319</v>
      </c>
      <c r="H1378" s="374">
        <v>1</v>
      </c>
      <c r="I1378" s="357">
        <v>0.18</v>
      </c>
      <c r="J1378" s="357">
        <v>0.18</v>
      </c>
    </row>
    <row r="1379" spans="1:10" ht="55.5" customHeight="1" x14ac:dyDescent="0.15">
      <c r="A1379" s="354" t="s">
        <v>376</v>
      </c>
      <c r="B1379" s="356" t="s">
        <v>1057</v>
      </c>
      <c r="C1379" s="354" t="s">
        <v>277</v>
      </c>
      <c r="D1379" s="354" t="s">
        <v>1058</v>
      </c>
      <c r="E1379" s="354" t="s">
        <v>381</v>
      </c>
      <c r="F1379" s="354"/>
      <c r="G1379" s="355" t="s">
        <v>319</v>
      </c>
      <c r="H1379" s="374">
        <v>1</v>
      </c>
      <c r="I1379" s="357">
        <v>0.02</v>
      </c>
      <c r="J1379" s="357">
        <v>0.02</v>
      </c>
    </row>
    <row r="1380" spans="1:10" ht="55.5" customHeight="1" x14ac:dyDescent="0.15">
      <c r="A1380" s="354"/>
      <c r="B1380" s="356"/>
      <c r="C1380" s="354"/>
      <c r="D1380" s="354"/>
      <c r="E1380" s="354" t="s">
        <v>385</v>
      </c>
      <c r="F1380" s="354">
        <v>0</v>
      </c>
      <c r="G1380" s="355" t="s">
        <v>386</v>
      </c>
      <c r="H1380" s="374">
        <v>0</v>
      </c>
      <c r="I1380" s="357" t="s">
        <v>387</v>
      </c>
      <c r="J1380" s="357">
        <v>0</v>
      </c>
    </row>
    <row r="1381" spans="1:10" ht="55.5" customHeight="1" x14ac:dyDescent="0.15">
      <c r="A1381" s="354"/>
      <c r="B1381" s="356"/>
      <c r="C1381" s="354"/>
      <c r="D1381" s="354"/>
      <c r="E1381" s="354" t="s">
        <v>388</v>
      </c>
      <c r="F1381" s="354">
        <v>2.14</v>
      </c>
      <c r="G1381" s="355"/>
      <c r="H1381" s="374" t="s">
        <v>389</v>
      </c>
      <c r="I1381" s="357"/>
      <c r="J1381" s="357">
        <v>9.2799999999999994</v>
      </c>
    </row>
    <row r="1382" spans="1:10" ht="55.5" customHeight="1" x14ac:dyDescent="0.15">
      <c r="A1382" s="354"/>
      <c r="B1382" s="356"/>
      <c r="C1382" s="354"/>
      <c r="D1382" s="354"/>
      <c r="E1382" s="354"/>
      <c r="F1382" s="354"/>
      <c r="G1382" s="355"/>
      <c r="H1382" s="374"/>
      <c r="I1382" s="357"/>
      <c r="J1382" s="357"/>
    </row>
    <row r="1383" spans="1:10" ht="55.5" customHeight="1" x14ac:dyDescent="0.15">
      <c r="A1383" s="354"/>
      <c r="B1383" s="356" t="s">
        <v>364</v>
      </c>
      <c r="C1383" s="354" t="s">
        <v>365</v>
      </c>
      <c r="D1383" s="354" t="s">
        <v>366</v>
      </c>
      <c r="E1383" s="354" t="s">
        <v>367</v>
      </c>
      <c r="F1383" s="354"/>
      <c r="G1383" s="355" t="s">
        <v>368</v>
      </c>
      <c r="H1383" s="374" t="s">
        <v>369</v>
      </c>
      <c r="I1383" s="357" t="s">
        <v>370</v>
      </c>
      <c r="J1383" s="357" t="s">
        <v>371</v>
      </c>
    </row>
    <row r="1384" spans="1:10" ht="55.5" customHeight="1" x14ac:dyDescent="0.15">
      <c r="A1384" s="354" t="s">
        <v>372</v>
      </c>
      <c r="B1384" s="356" t="s">
        <v>1055</v>
      </c>
      <c r="C1384" s="354" t="s">
        <v>277</v>
      </c>
      <c r="D1384" s="354" t="s">
        <v>1056</v>
      </c>
      <c r="E1384" s="354" t="s">
        <v>381</v>
      </c>
      <c r="F1384" s="354"/>
      <c r="G1384" s="355" t="s">
        <v>319</v>
      </c>
      <c r="H1384" s="374">
        <v>1</v>
      </c>
      <c r="I1384" s="357">
        <v>0.18</v>
      </c>
      <c r="J1384" s="357">
        <v>0.18</v>
      </c>
    </row>
    <row r="1385" spans="1:10" ht="55.5" customHeight="1" x14ac:dyDescent="0.15">
      <c r="A1385" s="354" t="s">
        <v>393</v>
      </c>
      <c r="B1385" s="356" t="s">
        <v>1059</v>
      </c>
      <c r="C1385" s="354" t="s">
        <v>277</v>
      </c>
      <c r="D1385" s="354" t="s">
        <v>1060</v>
      </c>
      <c r="E1385" s="354" t="s">
        <v>542</v>
      </c>
      <c r="F1385" s="354"/>
      <c r="G1385" s="355" t="s">
        <v>42</v>
      </c>
      <c r="H1385" s="374">
        <v>6.3999999999999997E-5</v>
      </c>
      <c r="I1385" s="357">
        <v>2908.8</v>
      </c>
      <c r="J1385" s="357">
        <v>0.18</v>
      </c>
    </row>
    <row r="1386" spans="1:10" ht="55.5" customHeight="1" x14ac:dyDescent="0.15">
      <c r="A1386" s="354"/>
      <c r="B1386" s="356"/>
      <c r="C1386" s="354"/>
      <c r="D1386" s="354"/>
      <c r="E1386" s="354" t="s">
        <v>385</v>
      </c>
      <c r="F1386" s="354">
        <v>0</v>
      </c>
      <c r="G1386" s="355" t="s">
        <v>386</v>
      </c>
      <c r="H1386" s="374">
        <v>0</v>
      </c>
      <c r="I1386" s="357" t="s">
        <v>387</v>
      </c>
      <c r="J1386" s="357">
        <v>0</v>
      </c>
    </row>
    <row r="1387" spans="1:10" ht="55.5" customHeight="1" x14ac:dyDescent="0.15">
      <c r="A1387" s="354"/>
      <c r="B1387" s="356"/>
      <c r="C1387" s="354"/>
      <c r="D1387" s="354"/>
      <c r="E1387" s="354" t="s">
        <v>388</v>
      </c>
      <c r="F1387" s="354">
        <v>0.05</v>
      </c>
      <c r="G1387" s="355"/>
      <c r="H1387" s="374" t="s">
        <v>389</v>
      </c>
      <c r="I1387" s="357"/>
      <c r="J1387" s="357">
        <v>0.23</v>
      </c>
    </row>
    <row r="1388" spans="1:10" ht="55.5" customHeight="1" x14ac:dyDescent="0.15">
      <c r="A1388" s="354"/>
      <c r="B1388" s="356"/>
      <c r="C1388" s="354"/>
      <c r="D1388" s="354"/>
      <c r="E1388" s="354"/>
      <c r="F1388" s="354"/>
      <c r="G1388" s="355"/>
      <c r="H1388" s="374"/>
      <c r="I1388" s="357"/>
      <c r="J1388" s="357"/>
    </row>
    <row r="1389" spans="1:10" ht="55.5" customHeight="1" x14ac:dyDescent="0.15">
      <c r="A1389" s="354"/>
      <c r="B1389" s="356" t="s">
        <v>364</v>
      </c>
      <c r="C1389" s="354" t="s">
        <v>365</v>
      </c>
      <c r="D1389" s="354" t="s">
        <v>366</v>
      </c>
      <c r="E1389" s="354" t="s">
        <v>367</v>
      </c>
      <c r="F1389" s="354"/>
      <c r="G1389" s="355" t="s">
        <v>368</v>
      </c>
      <c r="H1389" s="374" t="s">
        <v>369</v>
      </c>
      <c r="I1389" s="357" t="s">
        <v>370</v>
      </c>
      <c r="J1389" s="357" t="s">
        <v>371</v>
      </c>
    </row>
    <row r="1390" spans="1:10" ht="55.5" customHeight="1" x14ac:dyDescent="0.15">
      <c r="A1390" s="354" t="s">
        <v>372</v>
      </c>
      <c r="B1390" s="356" t="s">
        <v>1057</v>
      </c>
      <c r="C1390" s="354" t="s">
        <v>277</v>
      </c>
      <c r="D1390" s="354" t="s">
        <v>1058</v>
      </c>
      <c r="E1390" s="354" t="s">
        <v>381</v>
      </c>
      <c r="F1390" s="354"/>
      <c r="G1390" s="355" t="s">
        <v>319</v>
      </c>
      <c r="H1390" s="374">
        <v>1</v>
      </c>
      <c r="I1390" s="357">
        <v>0.02</v>
      </c>
      <c r="J1390" s="357">
        <v>0.02</v>
      </c>
    </row>
    <row r="1391" spans="1:10" ht="55.5" customHeight="1" x14ac:dyDescent="0.15">
      <c r="A1391" s="354" t="s">
        <v>393</v>
      </c>
      <c r="B1391" s="356" t="s">
        <v>1059</v>
      </c>
      <c r="C1391" s="354" t="s">
        <v>277</v>
      </c>
      <c r="D1391" s="354" t="s">
        <v>1060</v>
      </c>
      <c r="E1391" s="354" t="s">
        <v>542</v>
      </c>
      <c r="F1391" s="354"/>
      <c r="G1391" s="355" t="s">
        <v>42</v>
      </c>
      <c r="H1391" s="374">
        <v>7.6000000000000001E-6</v>
      </c>
      <c r="I1391" s="357">
        <v>2908.8</v>
      </c>
      <c r="J1391" s="357">
        <v>0.02</v>
      </c>
    </row>
    <row r="1392" spans="1:10" ht="55.5" customHeight="1" x14ac:dyDescent="0.15">
      <c r="A1392" s="354"/>
      <c r="B1392" s="356"/>
      <c r="C1392" s="354"/>
      <c r="D1392" s="354"/>
      <c r="E1392" s="354" t="s">
        <v>385</v>
      </c>
      <c r="F1392" s="354">
        <v>0</v>
      </c>
      <c r="G1392" s="355" t="s">
        <v>386</v>
      </c>
      <c r="H1392" s="374">
        <v>0</v>
      </c>
      <c r="I1392" s="357" t="s">
        <v>387</v>
      </c>
      <c r="J1392" s="357">
        <v>0</v>
      </c>
    </row>
    <row r="1393" spans="1:10" ht="55.5" customHeight="1" x14ac:dyDescent="0.15">
      <c r="A1393" s="354"/>
      <c r="B1393" s="356"/>
      <c r="C1393" s="354"/>
      <c r="D1393" s="354"/>
      <c r="E1393" s="354" t="s">
        <v>388</v>
      </c>
      <c r="F1393" s="354">
        <v>0</v>
      </c>
      <c r="G1393" s="355"/>
      <c r="H1393" s="374" t="s">
        <v>389</v>
      </c>
      <c r="I1393" s="357"/>
      <c r="J1393" s="357">
        <v>0.02</v>
      </c>
    </row>
    <row r="1394" spans="1:10" ht="55.5" customHeight="1" x14ac:dyDescent="0.15">
      <c r="A1394" s="354"/>
      <c r="B1394" s="356"/>
      <c r="C1394" s="354"/>
      <c r="D1394" s="354"/>
      <c r="E1394" s="354"/>
      <c r="F1394" s="354"/>
      <c r="G1394" s="355"/>
      <c r="H1394" s="374"/>
      <c r="I1394" s="357"/>
      <c r="J1394" s="357"/>
    </row>
    <row r="1395" spans="1:10" ht="55.5" customHeight="1" x14ac:dyDescent="0.15">
      <c r="A1395" s="354"/>
      <c r="B1395" s="356" t="s">
        <v>364</v>
      </c>
      <c r="C1395" s="354" t="s">
        <v>365</v>
      </c>
      <c r="D1395" s="354" t="s">
        <v>366</v>
      </c>
      <c r="E1395" s="354" t="s">
        <v>367</v>
      </c>
      <c r="F1395" s="354"/>
      <c r="G1395" s="355" t="s">
        <v>368</v>
      </c>
      <c r="H1395" s="374" t="s">
        <v>369</v>
      </c>
      <c r="I1395" s="357" t="s">
        <v>370</v>
      </c>
      <c r="J1395" s="357" t="s">
        <v>371</v>
      </c>
    </row>
    <row r="1396" spans="1:10" ht="55.5" customHeight="1" x14ac:dyDescent="0.15">
      <c r="A1396" s="354" t="s">
        <v>372</v>
      </c>
      <c r="B1396" s="356" t="s">
        <v>1051</v>
      </c>
      <c r="C1396" s="354" t="s">
        <v>277</v>
      </c>
      <c r="D1396" s="354" t="s">
        <v>1052</v>
      </c>
      <c r="E1396" s="354" t="s">
        <v>381</v>
      </c>
      <c r="F1396" s="354"/>
      <c r="G1396" s="355" t="s">
        <v>319</v>
      </c>
      <c r="H1396" s="374">
        <v>1</v>
      </c>
      <c r="I1396" s="357">
        <v>0.2</v>
      </c>
      <c r="J1396" s="357">
        <v>0.2</v>
      </c>
    </row>
    <row r="1397" spans="1:10" ht="55.5" customHeight="1" x14ac:dyDescent="0.15">
      <c r="A1397" s="354" t="s">
        <v>393</v>
      </c>
      <c r="B1397" s="356" t="s">
        <v>1059</v>
      </c>
      <c r="C1397" s="354" t="s">
        <v>277</v>
      </c>
      <c r="D1397" s="354" t="s">
        <v>1060</v>
      </c>
      <c r="E1397" s="354" t="s">
        <v>542</v>
      </c>
      <c r="F1397" s="354"/>
      <c r="G1397" s="355" t="s">
        <v>42</v>
      </c>
      <c r="H1397" s="374">
        <v>6.9999999999999994E-5</v>
      </c>
      <c r="I1397" s="357">
        <v>2908.8</v>
      </c>
      <c r="J1397" s="357">
        <v>0.2</v>
      </c>
    </row>
    <row r="1398" spans="1:10" ht="55.5" customHeight="1" x14ac:dyDescent="0.15">
      <c r="A1398" s="354"/>
      <c r="B1398" s="356"/>
      <c r="C1398" s="354"/>
      <c r="D1398" s="354"/>
      <c r="E1398" s="354" t="s">
        <v>385</v>
      </c>
      <c r="F1398" s="354">
        <v>0</v>
      </c>
      <c r="G1398" s="355" t="s">
        <v>386</v>
      </c>
      <c r="H1398" s="374">
        <v>0</v>
      </c>
      <c r="I1398" s="357" t="s">
        <v>387</v>
      </c>
      <c r="J1398" s="357">
        <v>0</v>
      </c>
    </row>
    <row r="1399" spans="1:10" ht="55.5" customHeight="1" x14ac:dyDescent="0.15">
      <c r="A1399" s="354"/>
      <c r="B1399" s="356"/>
      <c r="C1399" s="354"/>
      <c r="D1399" s="354"/>
      <c r="E1399" s="354" t="s">
        <v>388</v>
      </c>
      <c r="F1399" s="354">
        <v>0.06</v>
      </c>
      <c r="G1399" s="355"/>
      <c r="H1399" s="374" t="s">
        <v>389</v>
      </c>
      <c r="I1399" s="357"/>
      <c r="J1399" s="357">
        <v>0.26</v>
      </c>
    </row>
    <row r="1400" spans="1:10" ht="55.5" customHeight="1" x14ac:dyDescent="0.15">
      <c r="A1400" s="354"/>
      <c r="B1400" s="356"/>
      <c r="C1400" s="354"/>
      <c r="D1400" s="354"/>
      <c r="E1400" s="354"/>
      <c r="F1400" s="354"/>
      <c r="G1400" s="355"/>
      <c r="H1400" s="374"/>
      <c r="I1400" s="357"/>
      <c r="J1400" s="357"/>
    </row>
    <row r="1401" spans="1:10" ht="55.5" customHeight="1" x14ac:dyDescent="0.15">
      <c r="A1401" s="354"/>
      <c r="B1401" s="356" t="s">
        <v>364</v>
      </c>
      <c r="C1401" s="354" t="s">
        <v>365</v>
      </c>
      <c r="D1401" s="354" t="s">
        <v>366</v>
      </c>
      <c r="E1401" s="354" t="s">
        <v>367</v>
      </c>
      <c r="F1401" s="354"/>
      <c r="G1401" s="355" t="s">
        <v>368</v>
      </c>
      <c r="H1401" s="374" t="s">
        <v>369</v>
      </c>
      <c r="I1401" s="357" t="s">
        <v>370</v>
      </c>
      <c r="J1401" s="357" t="s">
        <v>371</v>
      </c>
    </row>
    <row r="1402" spans="1:10" ht="55.5" customHeight="1" x14ac:dyDescent="0.15">
      <c r="A1402" s="354" t="s">
        <v>372</v>
      </c>
      <c r="B1402" s="356" t="s">
        <v>1053</v>
      </c>
      <c r="C1402" s="354" t="s">
        <v>277</v>
      </c>
      <c r="D1402" s="354" t="s">
        <v>1054</v>
      </c>
      <c r="E1402" s="354" t="s">
        <v>381</v>
      </c>
      <c r="F1402" s="354"/>
      <c r="G1402" s="355" t="s">
        <v>319</v>
      </c>
      <c r="H1402" s="374">
        <v>1</v>
      </c>
      <c r="I1402" s="357">
        <v>6.74</v>
      </c>
      <c r="J1402" s="357">
        <v>6.74</v>
      </c>
    </row>
    <row r="1403" spans="1:10" ht="55.5" customHeight="1" x14ac:dyDescent="0.15">
      <c r="A1403" s="354" t="s">
        <v>393</v>
      </c>
      <c r="B1403" s="356" t="s">
        <v>1039</v>
      </c>
      <c r="C1403" s="354" t="s">
        <v>277</v>
      </c>
      <c r="D1403" s="354" t="s">
        <v>1040</v>
      </c>
      <c r="E1403" s="354" t="s">
        <v>395</v>
      </c>
      <c r="F1403" s="354"/>
      <c r="G1403" s="355" t="s">
        <v>845</v>
      </c>
      <c r="H1403" s="374">
        <v>1.42</v>
      </c>
      <c r="I1403" s="357">
        <v>4.75</v>
      </c>
      <c r="J1403" s="357">
        <v>6.74</v>
      </c>
    </row>
    <row r="1404" spans="1:10" ht="55.5" customHeight="1" x14ac:dyDescent="0.15">
      <c r="A1404" s="354"/>
      <c r="B1404" s="356"/>
      <c r="C1404" s="354"/>
      <c r="D1404" s="354"/>
      <c r="E1404" s="354" t="s">
        <v>385</v>
      </c>
      <c r="F1404" s="354">
        <v>0</v>
      </c>
      <c r="G1404" s="355" t="s">
        <v>386</v>
      </c>
      <c r="H1404" s="374">
        <v>0</v>
      </c>
      <c r="I1404" s="357" t="s">
        <v>387</v>
      </c>
      <c r="J1404" s="357">
        <v>0</v>
      </c>
    </row>
    <row r="1405" spans="1:10" ht="55.5" customHeight="1" x14ac:dyDescent="0.15">
      <c r="A1405" s="354"/>
      <c r="B1405" s="356"/>
      <c r="C1405" s="354"/>
      <c r="D1405" s="354"/>
      <c r="E1405" s="354" t="s">
        <v>388</v>
      </c>
      <c r="F1405" s="354">
        <v>2.02</v>
      </c>
      <c r="G1405" s="355"/>
      <c r="H1405" s="374" t="s">
        <v>389</v>
      </c>
      <c r="I1405" s="357"/>
      <c r="J1405" s="357">
        <v>8.76</v>
      </c>
    </row>
    <row r="1406" spans="1:10" ht="55.5" customHeight="1" x14ac:dyDescent="0.15">
      <c r="A1406" s="354"/>
      <c r="B1406" s="356"/>
      <c r="C1406" s="354"/>
      <c r="D1406" s="354"/>
      <c r="E1406" s="354"/>
      <c r="F1406" s="354"/>
      <c r="G1406" s="355"/>
      <c r="H1406" s="374"/>
      <c r="I1406" s="357"/>
      <c r="J1406" s="357"/>
    </row>
    <row r="1407" spans="1:10" ht="55.5" customHeight="1" x14ac:dyDescent="0.15">
      <c r="A1407" s="354"/>
      <c r="B1407" s="356" t="s">
        <v>364</v>
      </c>
      <c r="C1407" s="354" t="s">
        <v>365</v>
      </c>
      <c r="D1407" s="354" t="s">
        <v>366</v>
      </c>
      <c r="E1407" s="354" t="s">
        <v>367</v>
      </c>
      <c r="F1407" s="354"/>
      <c r="G1407" s="355" t="s">
        <v>368</v>
      </c>
      <c r="H1407" s="374" t="s">
        <v>369</v>
      </c>
      <c r="I1407" s="357" t="s">
        <v>370</v>
      </c>
      <c r="J1407" s="357" t="s">
        <v>371</v>
      </c>
    </row>
    <row r="1408" spans="1:10" ht="55.5" customHeight="1" x14ac:dyDescent="0.15">
      <c r="A1408" s="354" t="s">
        <v>372</v>
      </c>
      <c r="B1408" s="356" t="s">
        <v>905</v>
      </c>
      <c r="C1408" s="354" t="s">
        <v>277</v>
      </c>
      <c r="D1408" s="354" t="s">
        <v>906</v>
      </c>
      <c r="E1408" s="354" t="s">
        <v>375</v>
      </c>
      <c r="F1408" s="354"/>
      <c r="G1408" s="355" t="s">
        <v>319</v>
      </c>
      <c r="H1408" s="374">
        <v>1</v>
      </c>
      <c r="I1408" s="357">
        <v>16.75</v>
      </c>
      <c r="J1408" s="357">
        <v>16.75</v>
      </c>
    </row>
    <row r="1409" spans="1:10" ht="55.5" customHeight="1" x14ac:dyDescent="0.15">
      <c r="A1409" s="354" t="s">
        <v>376</v>
      </c>
      <c r="B1409" s="356" t="s">
        <v>948</v>
      </c>
      <c r="C1409" s="354" t="s">
        <v>277</v>
      </c>
      <c r="D1409" s="354" t="s">
        <v>949</v>
      </c>
      <c r="E1409" s="354" t="s">
        <v>375</v>
      </c>
      <c r="F1409" s="354"/>
      <c r="G1409" s="355" t="s">
        <v>319</v>
      </c>
      <c r="H1409" s="374">
        <v>1</v>
      </c>
      <c r="I1409" s="357">
        <v>0.04</v>
      </c>
      <c r="J1409" s="357">
        <v>0.04</v>
      </c>
    </row>
    <row r="1410" spans="1:10" ht="55.5" customHeight="1" x14ac:dyDescent="0.15">
      <c r="A1410" s="354" t="s">
        <v>393</v>
      </c>
      <c r="B1410" s="356" t="s">
        <v>950</v>
      </c>
      <c r="C1410" s="354" t="s">
        <v>277</v>
      </c>
      <c r="D1410" s="354" t="s">
        <v>951</v>
      </c>
      <c r="E1410" s="354" t="s">
        <v>568</v>
      </c>
      <c r="F1410" s="354"/>
      <c r="G1410" s="355" t="s">
        <v>319</v>
      </c>
      <c r="H1410" s="374">
        <v>1</v>
      </c>
      <c r="I1410" s="357">
        <v>13.19</v>
      </c>
      <c r="J1410" s="357">
        <v>13.19</v>
      </c>
    </row>
    <row r="1411" spans="1:10" ht="55.5" customHeight="1" x14ac:dyDescent="0.15">
      <c r="A1411" s="354" t="s">
        <v>393</v>
      </c>
      <c r="B1411" s="356" t="s">
        <v>931</v>
      </c>
      <c r="C1411" s="354" t="s">
        <v>277</v>
      </c>
      <c r="D1411" s="354" t="s">
        <v>932</v>
      </c>
      <c r="E1411" s="354" t="s">
        <v>798</v>
      </c>
      <c r="F1411" s="354"/>
      <c r="G1411" s="355" t="s">
        <v>319</v>
      </c>
      <c r="H1411" s="374">
        <v>1</v>
      </c>
      <c r="I1411" s="357">
        <v>1.83</v>
      </c>
      <c r="J1411" s="357">
        <v>1.83</v>
      </c>
    </row>
    <row r="1412" spans="1:10" ht="55.5" customHeight="1" x14ac:dyDescent="0.15">
      <c r="A1412" s="354" t="s">
        <v>393</v>
      </c>
      <c r="B1412" s="356" t="s">
        <v>933</v>
      </c>
      <c r="C1412" s="354" t="s">
        <v>277</v>
      </c>
      <c r="D1412" s="354" t="s">
        <v>934</v>
      </c>
      <c r="E1412" s="354" t="s">
        <v>806</v>
      </c>
      <c r="F1412" s="354"/>
      <c r="G1412" s="355" t="s">
        <v>319</v>
      </c>
      <c r="H1412" s="374">
        <v>1</v>
      </c>
      <c r="I1412" s="357">
        <v>0.71</v>
      </c>
      <c r="J1412" s="357">
        <v>0.71</v>
      </c>
    </row>
    <row r="1413" spans="1:10" ht="55.5" customHeight="1" x14ac:dyDescent="0.15">
      <c r="A1413" s="354" t="s">
        <v>393</v>
      </c>
      <c r="B1413" s="356" t="s">
        <v>827</v>
      </c>
      <c r="C1413" s="354" t="s">
        <v>277</v>
      </c>
      <c r="D1413" s="354" t="s">
        <v>828</v>
      </c>
      <c r="E1413" s="354" t="s">
        <v>798</v>
      </c>
      <c r="F1413" s="354"/>
      <c r="G1413" s="355" t="s">
        <v>319</v>
      </c>
      <c r="H1413" s="374">
        <v>1</v>
      </c>
      <c r="I1413" s="357">
        <v>0.43</v>
      </c>
      <c r="J1413" s="357">
        <v>0.43</v>
      </c>
    </row>
    <row r="1414" spans="1:10" ht="55.5" customHeight="1" x14ac:dyDescent="0.15">
      <c r="A1414" s="354" t="s">
        <v>393</v>
      </c>
      <c r="B1414" s="356" t="s">
        <v>829</v>
      </c>
      <c r="C1414" s="354" t="s">
        <v>277</v>
      </c>
      <c r="D1414" s="354" t="s">
        <v>830</v>
      </c>
      <c r="E1414" s="354" t="s">
        <v>801</v>
      </c>
      <c r="F1414" s="354"/>
      <c r="G1414" s="355" t="s">
        <v>319</v>
      </c>
      <c r="H1414" s="374">
        <v>1</v>
      </c>
      <c r="I1414" s="357">
        <v>0.05</v>
      </c>
      <c r="J1414" s="357">
        <v>0.05</v>
      </c>
    </row>
    <row r="1415" spans="1:10" ht="55.5" customHeight="1" x14ac:dyDescent="0.15">
      <c r="A1415" s="354" t="s">
        <v>393</v>
      </c>
      <c r="B1415" s="356" t="s">
        <v>1061</v>
      </c>
      <c r="C1415" s="354" t="s">
        <v>277</v>
      </c>
      <c r="D1415" s="354" t="s">
        <v>1062</v>
      </c>
      <c r="E1415" s="354" t="s">
        <v>542</v>
      </c>
      <c r="F1415" s="354"/>
      <c r="G1415" s="355" t="s">
        <v>319</v>
      </c>
      <c r="H1415" s="374">
        <v>1</v>
      </c>
      <c r="I1415" s="357">
        <v>0.01</v>
      </c>
      <c r="J1415" s="357">
        <v>0.01</v>
      </c>
    </row>
    <row r="1416" spans="1:10" ht="55.5" customHeight="1" x14ac:dyDescent="0.15">
      <c r="A1416" s="354" t="s">
        <v>393</v>
      </c>
      <c r="B1416" s="356" t="s">
        <v>1063</v>
      </c>
      <c r="C1416" s="354" t="s">
        <v>277</v>
      </c>
      <c r="D1416" s="354" t="s">
        <v>1064</v>
      </c>
      <c r="E1416" s="354" t="s">
        <v>542</v>
      </c>
      <c r="F1416" s="354"/>
      <c r="G1416" s="355" t="s">
        <v>319</v>
      </c>
      <c r="H1416" s="374">
        <v>1</v>
      </c>
      <c r="I1416" s="357">
        <v>0.49</v>
      </c>
      <c r="J1416" s="357">
        <v>0.49</v>
      </c>
    </row>
    <row r="1417" spans="1:10" ht="55.5" customHeight="1" x14ac:dyDescent="0.15">
      <c r="A1417" s="354"/>
      <c r="B1417" s="356"/>
      <c r="C1417" s="354"/>
      <c r="D1417" s="354"/>
      <c r="E1417" s="354" t="s">
        <v>385</v>
      </c>
      <c r="F1417" s="354">
        <v>13.23</v>
      </c>
      <c r="G1417" s="355" t="s">
        <v>386</v>
      </c>
      <c r="H1417" s="374">
        <v>0</v>
      </c>
      <c r="I1417" s="357" t="s">
        <v>387</v>
      </c>
      <c r="J1417" s="357">
        <v>13.23</v>
      </c>
    </row>
    <row r="1418" spans="1:10" ht="55.5" customHeight="1" x14ac:dyDescent="0.15">
      <c r="A1418" s="354"/>
      <c r="B1418" s="356"/>
      <c r="C1418" s="354"/>
      <c r="D1418" s="354"/>
      <c r="E1418" s="354" t="s">
        <v>388</v>
      </c>
      <c r="F1418" s="354">
        <v>5.0199999999999996</v>
      </c>
      <c r="G1418" s="355"/>
      <c r="H1418" s="374" t="s">
        <v>389</v>
      </c>
      <c r="I1418" s="357"/>
      <c r="J1418" s="357">
        <v>21.77</v>
      </c>
    </row>
    <row r="1419" spans="1:10" ht="55.5" customHeight="1" x14ac:dyDescent="0.15">
      <c r="A1419" s="354"/>
      <c r="B1419" s="356"/>
      <c r="C1419" s="354"/>
      <c r="D1419" s="354"/>
      <c r="E1419" s="354"/>
      <c r="F1419" s="354"/>
      <c r="G1419" s="355"/>
      <c r="H1419" s="374"/>
      <c r="I1419" s="357"/>
      <c r="J1419" s="357"/>
    </row>
    <row r="1420" spans="1:10" ht="55.5" customHeight="1" x14ac:dyDescent="0.15">
      <c r="A1420" s="354"/>
      <c r="B1420" s="356" t="s">
        <v>364</v>
      </c>
      <c r="C1420" s="354" t="s">
        <v>365</v>
      </c>
      <c r="D1420" s="354" t="s">
        <v>366</v>
      </c>
      <c r="E1420" s="354" t="s">
        <v>367</v>
      </c>
      <c r="F1420" s="354"/>
      <c r="G1420" s="355" t="s">
        <v>368</v>
      </c>
      <c r="H1420" s="374" t="s">
        <v>369</v>
      </c>
      <c r="I1420" s="357" t="s">
        <v>370</v>
      </c>
      <c r="J1420" s="357" t="s">
        <v>371</v>
      </c>
    </row>
    <row r="1421" spans="1:10" ht="55.5" customHeight="1" x14ac:dyDescent="0.15">
      <c r="A1421" s="354" t="s">
        <v>372</v>
      </c>
      <c r="B1421" s="356" t="s">
        <v>532</v>
      </c>
      <c r="C1421" s="354" t="s">
        <v>277</v>
      </c>
      <c r="D1421" s="354" t="s">
        <v>533</v>
      </c>
      <c r="E1421" s="354" t="s">
        <v>375</v>
      </c>
      <c r="F1421" s="354"/>
      <c r="G1421" s="355" t="s">
        <v>319</v>
      </c>
      <c r="H1421" s="374">
        <v>1</v>
      </c>
      <c r="I1421" s="357">
        <v>9.2899999999999991</v>
      </c>
      <c r="J1421" s="357">
        <v>9.2899999999999991</v>
      </c>
    </row>
    <row r="1422" spans="1:10" ht="55.5" customHeight="1" x14ac:dyDescent="0.15">
      <c r="A1422" s="354" t="s">
        <v>376</v>
      </c>
      <c r="B1422" s="356" t="s">
        <v>952</v>
      </c>
      <c r="C1422" s="354" t="s">
        <v>277</v>
      </c>
      <c r="D1422" s="354" t="s">
        <v>953</v>
      </c>
      <c r="E1422" s="354" t="s">
        <v>375</v>
      </c>
      <c r="F1422" s="354"/>
      <c r="G1422" s="355" t="s">
        <v>319</v>
      </c>
      <c r="H1422" s="374">
        <v>1</v>
      </c>
      <c r="I1422" s="357">
        <v>0.04</v>
      </c>
      <c r="J1422" s="357">
        <v>0.04</v>
      </c>
    </row>
    <row r="1423" spans="1:10" ht="55.5" customHeight="1" x14ac:dyDescent="0.15">
      <c r="A1423" s="354" t="s">
        <v>393</v>
      </c>
      <c r="B1423" s="356" t="s">
        <v>954</v>
      </c>
      <c r="C1423" s="354" t="s">
        <v>277</v>
      </c>
      <c r="D1423" s="354" t="s">
        <v>955</v>
      </c>
      <c r="E1423" s="354" t="s">
        <v>568</v>
      </c>
      <c r="F1423" s="354"/>
      <c r="G1423" s="355" t="s">
        <v>319</v>
      </c>
      <c r="H1423" s="374">
        <v>1</v>
      </c>
      <c r="I1423" s="357">
        <v>8.32</v>
      </c>
      <c r="J1423" s="357">
        <v>8.32</v>
      </c>
    </row>
    <row r="1424" spans="1:10" ht="55.5" customHeight="1" x14ac:dyDescent="0.15">
      <c r="A1424" s="354" t="s">
        <v>393</v>
      </c>
      <c r="B1424" s="356" t="s">
        <v>827</v>
      </c>
      <c r="C1424" s="354" t="s">
        <v>277</v>
      </c>
      <c r="D1424" s="354" t="s">
        <v>828</v>
      </c>
      <c r="E1424" s="354" t="s">
        <v>798</v>
      </c>
      <c r="F1424" s="354"/>
      <c r="G1424" s="355" t="s">
        <v>319</v>
      </c>
      <c r="H1424" s="374">
        <v>1</v>
      </c>
      <c r="I1424" s="357">
        <v>0.43</v>
      </c>
      <c r="J1424" s="357">
        <v>0.43</v>
      </c>
    </row>
    <row r="1425" spans="1:10" ht="55.5" customHeight="1" x14ac:dyDescent="0.15">
      <c r="A1425" s="354" t="s">
        <v>393</v>
      </c>
      <c r="B1425" s="356" t="s">
        <v>829</v>
      </c>
      <c r="C1425" s="354" t="s">
        <v>277</v>
      </c>
      <c r="D1425" s="354" t="s">
        <v>830</v>
      </c>
      <c r="E1425" s="354" t="s">
        <v>801</v>
      </c>
      <c r="F1425" s="354"/>
      <c r="G1425" s="355" t="s">
        <v>319</v>
      </c>
      <c r="H1425" s="374">
        <v>1</v>
      </c>
      <c r="I1425" s="357">
        <v>0.05</v>
      </c>
      <c r="J1425" s="357">
        <v>0.05</v>
      </c>
    </row>
    <row r="1426" spans="1:10" ht="55.5" customHeight="1" x14ac:dyDescent="0.15">
      <c r="A1426" s="354" t="s">
        <v>393</v>
      </c>
      <c r="B1426" s="356" t="s">
        <v>831</v>
      </c>
      <c r="C1426" s="354" t="s">
        <v>277</v>
      </c>
      <c r="D1426" s="354" t="s">
        <v>832</v>
      </c>
      <c r="E1426" s="354" t="s">
        <v>542</v>
      </c>
      <c r="F1426" s="354"/>
      <c r="G1426" s="355" t="s">
        <v>319</v>
      </c>
      <c r="H1426" s="374">
        <v>1</v>
      </c>
      <c r="I1426" s="357">
        <v>0.05</v>
      </c>
      <c r="J1426" s="357">
        <v>0.05</v>
      </c>
    </row>
    <row r="1427" spans="1:10" ht="55.5" customHeight="1" x14ac:dyDescent="0.15">
      <c r="A1427" s="354" t="s">
        <v>393</v>
      </c>
      <c r="B1427" s="356" t="s">
        <v>833</v>
      </c>
      <c r="C1427" s="354" t="s">
        <v>277</v>
      </c>
      <c r="D1427" s="354" t="s">
        <v>834</v>
      </c>
      <c r="E1427" s="354" t="s">
        <v>542</v>
      </c>
      <c r="F1427" s="354"/>
      <c r="G1427" s="355" t="s">
        <v>319</v>
      </c>
      <c r="H1427" s="374">
        <v>1</v>
      </c>
      <c r="I1427" s="357">
        <v>0.4</v>
      </c>
      <c r="J1427" s="357">
        <v>0.4</v>
      </c>
    </row>
    <row r="1428" spans="1:10" ht="55.5" customHeight="1" x14ac:dyDescent="0.15">
      <c r="A1428" s="354"/>
      <c r="B1428" s="356"/>
      <c r="C1428" s="354"/>
      <c r="D1428" s="354"/>
      <c r="E1428" s="354" t="s">
        <v>385</v>
      </c>
      <c r="F1428" s="354">
        <v>8.36</v>
      </c>
      <c r="G1428" s="355" t="s">
        <v>386</v>
      </c>
      <c r="H1428" s="374">
        <v>0</v>
      </c>
      <c r="I1428" s="357" t="s">
        <v>387</v>
      </c>
      <c r="J1428" s="357">
        <v>8.36</v>
      </c>
    </row>
    <row r="1429" spans="1:10" ht="55.5" customHeight="1" x14ac:dyDescent="0.15">
      <c r="A1429" s="354"/>
      <c r="B1429" s="356"/>
      <c r="C1429" s="354"/>
      <c r="D1429" s="354"/>
      <c r="E1429" s="354" t="s">
        <v>388</v>
      </c>
      <c r="F1429" s="354">
        <v>2.78</v>
      </c>
      <c r="G1429" s="355"/>
      <c r="H1429" s="374" t="s">
        <v>389</v>
      </c>
      <c r="I1429" s="357"/>
      <c r="J1429" s="357">
        <v>12.07</v>
      </c>
    </row>
    <row r="1430" spans="1:10" ht="55.5" customHeight="1" x14ac:dyDescent="0.15">
      <c r="A1430" s="354"/>
      <c r="B1430" s="356"/>
      <c r="C1430" s="354"/>
      <c r="D1430" s="354"/>
      <c r="E1430" s="354"/>
      <c r="F1430" s="354"/>
      <c r="G1430" s="355"/>
      <c r="H1430" s="374"/>
      <c r="I1430" s="357"/>
      <c r="J1430" s="357"/>
    </row>
    <row r="1431" spans="1:10" ht="55.5" customHeight="1" x14ac:dyDescent="0.15">
      <c r="A1431" s="354"/>
      <c r="B1431" s="356" t="s">
        <v>364</v>
      </c>
      <c r="C1431" s="354" t="s">
        <v>365</v>
      </c>
      <c r="D1431" s="354" t="s">
        <v>366</v>
      </c>
      <c r="E1431" s="354" t="s">
        <v>367</v>
      </c>
      <c r="F1431" s="354"/>
      <c r="G1431" s="355" t="s">
        <v>368</v>
      </c>
      <c r="H1431" s="374" t="s">
        <v>369</v>
      </c>
      <c r="I1431" s="357" t="s">
        <v>370</v>
      </c>
      <c r="J1431" s="357" t="s">
        <v>371</v>
      </c>
    </row>
    <row r="1432" spans="1:10" ht="55.5" customHeight="1" x14ac:dyDescent="0.15">
      <c r="A1432" s="354" t="s">
        <v>372</v>
      </c>
      <c r="B1432" s="356" t="s">
        <v>937</v>
      </c>
      <c r="C1432" s="354" t="s">
        <v>277</v>
      </c>
      <c r="D1432" s="354" t="s">
        <v>938</v>
      </c>
      <c r="E1432" s="354" t="s">
        <v>375</v>
      </c>
      <c r="F1432" s="354"/>
      <c r="G1432" s="355" t="s">
        <v>319</v>
      </c>
      <c r="H1432" s="374">
        <v>1</v>
      </c>
      <c r="I1432" s="357">
        <v>15.76</v>
      </c>
      <c r="J1432" s="357">
        <v>15.76</v>
      </c>
    </row>
    <row r="1433" spans="1:10" ht="55.5" customHeight="1" x14ac:dyDescent="0.15">
      <c r="A1433" s="354" t="s">
        <v>376</v>
      </c>
      <c r="B1433" s="356" t="s">
        <v>956</v>
      </c>
      <c r="C1433" s="354" t="s">
        <v>277</v>
      </c>
      <c r="D1433" s="354" t="s">
        <v>957</v>
      </c>
      <c r="E1433" s="354" t="s">
        <v>375</v>
      </c>
      <c r="F1433" s="354"/>
      <c r="G1433" s="355" t="s">
        <v>319</v>
      </c>
      <c r="H1433" s="374">
        <v>1</v>
      </c>
      <c r="I1433" s="357">
        <v>7.0000000000000007E-2</v>
      </c>
      <c r="J1433" s="357">
        <v>7.0000000000000007E-2</v>
      </c>
    </row>
    <row r="1434" spans="1:10" ht="55.5" customHeight="1" x14ac:dyDescent="0.15">
      <c r="A1434" s="354" t="s">
        <v>393</v>
      </c>
      <c r="B1434" s="356" t="s">
        <v>931</v>
      </c>
      <c r="C1434" s="354" t="s">
        <v>277</v>
      </c>
      <c r="D1434" s="354" t="s">
        <v>932</v>
      </c>
      <c r="E1434" s="354" t="s">
        <v>798</v>
      </c>
      <c r="F1434" s="354"/>
      <c r="G1434" s="355" t="s">
        <v>319</v>
      </c>
      <c r="H1434" s="374">
        <v>1</v>
      </c>
      <c r="I1434" s="357">
        <v>1.83</v>
      </c>
      <c r="J1434" s="357">
        <v>1.83</v>
      </c>
    </row>
    <row r="1435" spans="1:10" ht="55.5" customHeight="1" x14ac:dyDescent="0.15">
      <c r="A1435" s="354" t="s">
        <v>393</v>
      </c>
      <c r="B1435" s="356" t="s">
        <v>933</v>
      </c>
      <c r="C1435" s="354" t="s">
        <v>277</v>
      </c>
      <c r="D1435" s="354" t="s">
        <v>934</v>
      </c>
      <c r="E1435" s="354" t="s">
        <v>806</v>
      </c>
      <c r="F1435" s="354"/>
      <c r="G1435" s="355" t="s">
        <v>319</v>
      </c>
      <c r="H1435" s="374">
        <v>1</v>
      </c>
      <c r="I1435" s="357">
        <v>0.71</v>
      </c>
      <c r="J1435" s="357">
        <v>0.71</v>
      </c>
    </row>
    <row r="1436" spans="1:10" ht="55.5" customHeight="1" x14ac:dyDescent="0.15">
      <c r="A1436" s="354" t="s">
        <v>393</v>
      </c>
      <c r="B1436" s="356" t="s">
        <v>827</v>
      </c>
      <c r="C1436" s="354" t="s">
        <v>277</v>
      </c>
      <c r="D1436" s="354" t="s">
        <v>828</v>
      </c>
      <c r="E1436" s="354" t="s">
        <v>798</v>
      </c>
      <c r="F1436" s="354"/>
      <c r="G1436" s="355" t="s">
        <v>319</v>
      </c>
      <c r="H1436" s="374">
        <v>1</v>
      </c>
      <c r="I1436" s="357">
        <v>0.43</v>
      </c>
      <c r="J1436" s="357">
        <v>0.43</v>
      </c>
    </row>
    <row r="1437" spans="1:10" ht="55.5" customHeight="1" x14ac:dyDescent="0.15">
      <c r="A1437" s="354" t="s">
        <v>393</v>
      </c>
      <c r="B1437" s="356" t="s">
        <v>829</v>
      </c>
      <c r="C1437" s="354" t="s">
        <v>277</v>
      </c>
      <c r="D1437" s="354" t="s">
        <v>830</v>
      </c>
      <c r="E1437" s="354" t="s">
        <v>801</v>
      </c>
      <c r="F1437" s="354"/>
      <c r="G1437" s="355" t="s">
        <v>319</v>
      </c>
      <c r="H1437" s="374">
        <v>1</v>
      </c>
      <c r="I1437" s="357">
        <v>0.05</v>
      </c>
      <c r="J1437" s="357">
        <v>0.05</v>
      </c>
    </row>
    <row r="1438" spans="1:10" ht="55.5" customHeight="1" x14ac:dyDescent="0.15">
      <c r="A1438" s="354" t="s">
        <v>393</v>
      </c>
      <c r="B1438" s="356" t="s">
        <v>958</v>
      </c>
      <c r="C1438" s="354" t="s">
        <v>277</v>
      </c>
      <c r="D1438" s="354" t="s">
        <v>959</v>
      </c>
      <c r="E1438" s="354" t="s">
        <v>568</v>
      </c>
      <c r="F1438" s="354"/>
      <c r="G1438" s="355" t="s">
        <v>319</v>
      </c>
      <c r="H1438" s="374">
        <v>1</v>
      </c>
      <c r="I1438" s="357">
        <v>12.17</v>
      </c>
      <c r="J1438" s="357">
        <v>12.17</v>
      </c>
    </row>
    <row r="1439" spans="1:10" ht="55.5" customHeight="1" x14ac:dyDescent="0.15">
      <c r="A1439" s="354" t="s">
        <v>393</v>
      </c>
      <c r="B1439" s="356" t="s">
        <v>1061</v>
      </c>
      <c r="C1439" s="354" t="s">
        <v>277</v>
      </c>
      <c r="D1439" s="354" t="s">
        <v>1062</v>
      </c>
      <c r="E1439" s="354" t="s">
        <v>542</v>
      </c>
      <c r="F1439" s="354"/>
      <c r="G1439" s="355" t="s">
        <v>319</v>
      </c>
      <c r="H1439" s="374">
        <v>1</v>
      </c>
      <c r="I1439" s="357">
        <v>0.01</v>
      </c>
      <c r="J1439" s="357">
        <v>0.01</v>
      </c>
    </row>
    <row r="1440" spans="1:10" ht="55.5" customHeight="1" x14ac:dyDescent="0.15">
      <c r="A1440" s="354" t="s">
        <v>393</v>
      </c>
      <c r="B1440" s="356" t="s">
        <v>1063</v>
      </c>
      <c r="C1440" s="354" t="s">
        <v>277</v>
      </c>
      <c r="D1440" s="354" t="s">
        <v>1064</v>
      </c>
      <c r="E1440" s="354" t="s">
        <v>542</v>
      </c>
      <c r="F1440" s="354"/>
      <c r="G1440" s="355" t="s">
        <v>319</v>
      </c>
      <c r="H1440" s="374">
        <v>1</v>
      </c>
      <c r="I1440" s="357">
        <v>0.49</v>
      </c>
      <c r="J1440" s="357">
        <v>0.49</v>
      </c>
    </row>
    <row r="1441" spans="1:10" ht="55.5" customHeight="1" x14ac:dyDescent="0.15">
      <c r="A1441" s="354"/>
      <c r="B1441" s="356"/>
      <c r="C1441" s="354"/>
      <c r="D1441" s="354"/>
      <c r="E1441" s="354" t="s">
        <v>385</v>
      </c>
      <c r="F1441" s="354">
        <v>12.24</v>
      </c>
      <c r="G1441" s="355" t="s">
        <v>386</v>
      </c>
      <c r="H1441" s="374">
        <v>0</v>
      </c>
      <c r="I1441" s="357" t="s">
        <v>387</v>
      </c>
      <c r="J1441" s="357">
        <v>12.24</v>
      </c>
    </row>
    <row r="1442" spans="1:10" ht="55.5" customHeight="1" x14ac:dyDescent="0.15">
      <c r="A1442" s="354"/>
      <c r="B1442" s="356"/>
      <c r="C1442" s="354"/>
      <c r="D1442" s="354"/>
      <c r="E1442" s="354" t="s">
        <v>388</v>
      </c>
      <c r="F1442" s="354">
        <v>4.72</v>
      </c>
      <c r="G1442" s="355"/>
      <c r="H1442" s="374" t="s">
        <v>389</v>
      </c>
      <c r="I1442" s="357"/>
      <c r="J1442" s="357">
        <v>20.48</v>
      </c>
    </row>
    <row r="1443" spans="1:10" ht="55.5" customHeight="1" x14ac:dyDescent="0.15">
      <c r="A1443" s="354"/>
      <c r="B1443" s="356"/>
      <c r="C1443" s="354"/>
      <c r="D1443" s="354"/>
      <c r="E1443" s="354"/>
      <c r="F1443" s="354"/>
      <c r="G1443" s="355"/>
      <c r="H1443" s="374"/>
      <c r="I1443" s="357"/>
      <c r="J1443" s="357"/>
    </row>
    <row r="1444" spans="1:10" ht="55.5" customHeight="1" x14ac:dyDescent="0.15">
      <c r="A1444" s="354"/>
      <c r="B1444" s="356" t="s">
        <v>364</v>
      </c>
      <c r="C1444" s="354" t="s">
        <v>365</v>
      </c>
      <c r="D1444" s="354" t="s">
        <v>366</v>
      </c>
      <c r="E1444" s="354" t="s">
        <v>367</v>
      </c>
      <c r="F1444" s="354"/>
      <c r="G1444" s="355" t="s">
        <v>368</v>
      </c>
      <c r="H1444" s="374" t="s">
        <v>369</v>
      </c>
      <c r="I1444" s="357" t="s">
        <v>370</v>
      </c>
      <c r="J1444" s="357" t="s">
        <v>371</v>
      </c>
    </row>
    <row r="1445" spans="1:10" ht="55.5" customHeight="1" x14ac:dyDescent="0.15">
      <c r="A1445" s="354" t="s">
        <v>372</v>
      </c>
      <c r="B1445" s="356" t="s">
        <v>605</v>
      </c>
      <c r="C1445" s="354" t="s">
        <v>283</v>
      </c>
      <c r="D1445" s="354" t="s">
        <v>606</v>
      </c>
      <c r="E1445" s="354" t="s">
        <v>392</v>
      </c>
      <c r="F1445" s="354"/>
      <c r="G1445" s="355" t="s">
        <v>319</v>
      </c>
      <c r="H1445" s="374">
        <v>1</v>
      </c>
      <c r="I1445" s="357">
        <v>18.149999999999999</v>
      </c>
      <c r="J1445" s="357">
        <v>18.149999999999999</v>
      </c>
    </row>
    <row r="1446" spans="1:10" ht="55.5" customHeight="1" x14ac:dyDescent="0.15">
      <c r="A1446" s="354" t="s">
        <v>376</v>
      </c>
      <c r="B1446" s="356" t="s">
        <v>779</v>
      </c>
      <c r="C1446" s="354" t="s">
        <v>283</v>
      </c>
      <c r="D1446" s="354" t="s">
        <v>780</v>
      </c>
      <c r="E1446" s="354" t="s">
        <v>392</v>
      </c>
      <c r="F1446" s="354"/>
      <c r="G1446" s="355" t="s">
        <v>752</v>
      </c>
      <c r="H1446" s="374">
        <v>1</v>
      </c>
      <c r="I1446" s="357">
        <v>0.08</v>
      </c>
      <c r="J1446" s="357">
        <v>0.08</v>
      </c>
    </row>
    <row r="1447" spans="1:10" ht="55.5" customHeight="1" x14ac:dyDescent="0.15">
      <c r="A1447" s="354" t="s">
        <v>393</v>
      </c>
      <c r="B1447" s="356" t="s">
        <v>781</v>
      </c>
      <c r="C1447" s="354" t="s">
        <v>283</v>
      </c>
      <c r="D1447" s="354" t="s">
        <v>782</v>
      </c>
      <c r="E1447" s="354" t="s">
        <v>568</v>
      </c>
      <c r="F1447" s="354"/>
      <c r="G1447" s="355" t="s">
        <v>319</v>
      </c>
      <c r="H1447" s="374">
        <v>1</v>
      </c>
      <c r="I1447" s="357">
        <v>14.55</v>
      </c>
      <c r="J1447" s="357">
        <v>14.55</v>
      </c>
    </row>
    <row r="1448" spans="1:10" ht="55.5" customHeight="1" x14ac:dyDescent="0.15">
      <c r="A1448" s="354" t="s">
        <v>393</v>
      </c>
      <c r="B1448" s="356" t="s">
        <v>804</v>
      </c>
      <c r="C1448" s="354" t="s">
        <v>283</v>
      </c>
      <c r="D1448" s="354" t="s">
        <v>805</v>
      </c>
      <c r="E1448" s="354" t="s">
        <v>806</v>
      </c>
      <c r="F1448" s="354"/>
      <c r="G1448" s="355" t="s">
        <v>319</v>
      </c>
      <c r="H1448" s="374">
        <v>1</v>
      </c>
      <c r="I1448" s="357">
        <v>0.71</v>
      </c>
      <c r="J1448" s="357">
        <v>0.71</v>
      </c>
    </row>
    <row r="1449" spans="1:10" ht="55.5" customHeight="1" x14ac:dyDescent="0.15">
      <c r="A1449" s="354" t="s">
        <v>393</v>
      </c>
      <c r="B1449" s="356" t="s">
        <v>1065</v>
      </c>
      <c r="C1449" s="354" t="s">
        <v>283</v>
      </c>
      <c r="D1449" s="354" t="s">
        <v>1062</v>
      </c>
      <c r="E1449" s="354" t="s">
        <v>542</v>
      </c>
      <c r="F1449" s="354"/>
      <c r="G1449" s="355" t="s">
        <v>319</v>
      </c>
      <c r="H1449" s="374">
        <v>1</v>
      </c>
      <c r="I1449" s="357">
        <v>0.01</v>
      </c>
      <c r="J1449" s="357">
        <v>0.01</v>
      </c>
    </row>
    <row r="1450" spans="1:10" ht="55.5" customHeight="1" x14ac:dyDescent="0.15">
      <c r="A1450" s="354" t="s">
        <v>393</v>
      </c>
      <c r="B1450" s="356" t="s">
        <v>807</v>
      </c>
      <c r="C1450" s="354" t="s">
        <v>283</v>
      </c>
      <c r="D1450" s="354" t="s">
        <v>808</v>
      </c>
      <c r="E1450" s="354" t="s">
        <v>798</v>
      </c>
      <c r="F1450" s="354"/>
      <c r="G1450" s="355" t="s">
        <v>319</v>
      </c>
      <c r="H1450" s="374">
        <v>1</v>
      </c>
      <c r="I1450" s="357">
        <v>0.43</v>
      </c>
      <c r="J1450" s="357">
        <v>0.43</v>
      </c>
    </row>
    <row r="1451" spans="1:10" ht="55.5" customHeight="1" x14ac:dyDescent="0.15">
      <c r="A1451" s="354" t="s">
        <v>393</v>
      </c>
      <c r="B1451" s="356" t="s">
        <v>799</v>
      </c>
      <c r="C1451" s="354" t="s">
        <v>283</v>
      </c>
      <c r="D1451" s="354" t="s">
        <v>800</v>
      </c>
      <c r="E1451" s="354" t="s">
        <v>801</v>
      </c>
      <c r="F1451" s="354"/>
      <c r="G1451" s="355" t="s">
        <v>319</v>
      </c>
      <c r="H1451" s="374">
        <v>1</v>
      </c>
      <c r="I1451" s="357">
        <v>0.05</v>
      </c>
      <c r="J1451" s="357">
        <v>0.05</v>
      </c>
    </row>
    <row r="1452" spans="1:10" ht="55.5" customHeight="1" x14ac:dyDescent="0.15">
      <c r="A1452" s="354" t="s">
        <v>393</v>
      </c>
      <c r="B1452" s="356" t="s">
        <v>796</v>
      </c>
      <c r="C1452" s="354" t="s">
        <v>283</v>
      </c>
      <c r="D1452" s="354" t="s">
        <v>797</v>
      </c>
      <c r="E1452" s="354" t="s">
        <v>798</v>
      </c>
      <c r="F1452" s="354"/>
      <c r="G1452" s="355" t="s">
        <v>319</v>
      </c>
      <c r="H1452" s="374">
        <v>1</v>
      </c>
      <c r="I1452" s="357">
        <v>1.83</v>
      </c>
      <c r="J1452" s="357">
        <v>1.83</v>
      </c>
    </row>
    <row r="1453" spans="1:10" ht="55.5" customHeight="1" x14ac:dyDescent="0.15">
      <c r="A1453" s="354" t="s">
        <v>393</v>
      </c>
      <c r="B1453" s="356" t="s">
        <v>1066</v>
      </c>
      <c r="C1453" s="354" t="s">
        <v>283</v>
      </c>
      <c r="D1453" s="354" t="s">
        <v>1064</v>
      </c>
      <c r="E1453" s="354" t="s">
        <v>542</v>
      </c>
      <c r="F1453" s="354"/>
      <c r="G1453" s="355" t="s">
        <v>319</v>
      </c>
      <c r="H1453" s="374">
        <v>1</v>
      </c>
      <c r="I1453" s="357">
        <v>0.49</v>
      </c>
      <c r="J1453" s="357">
        <v>0.49</v>
      </c>
    </row>
    <row r="1454" spans="1:10" ht="55.5" customHeight="1" x14ac:dyDescent="0.15">
      <c r="A1454" s="354"/>
      <c r="B1454" s="356"/>
      <c r="C1454" s="354"/>
      <c r="D1454" s="354"/>
      <c r="E1454" s="354" t="s">
        <v>385</v>
      </c>
      <c r="F1454" s="354">
        <v>14.63</v>
      </c>
      <c r="G1454" s="355" t="s">
        <v>386</v>
      </c>
      <c r="H1454" s="374">
        <v>0</v>
      </c>
      <c r="I1454" s="357" t="s">
        <v>387</v>
      </c>
      <c r="J1454" s="357">
        <v>14.63</v>
      </c>
    </row>
    <row r="1455" spans="1:10" ht="55.5" customHeight="1" x14ac:dyDescent="0.15">
      <c r="A1455" s="354"/>
      <c r="B1455" s="356"/>
      <c r="C1455" s="354"/>
      <c r="D1455" s="354"/>
      <c r="E1455" s="354" t="s">
        <v>388</v>
      </c>
      <c r="F1455" s="354">
        <v>5.44</v>
      </c>
      <c r="G1455" s="355"/>
      <c r="H1455" s="374" t="s">
        <v>389</v>
      </c>
      <c r="I1455" s="357"/>
      <c r="J1455" s="357">
        <v>23.59</v>
      </c>
    </row>
    <row r="1456" spans="1:10" ht="55.5" customHeight="1" x14ac:dyDescent="0.15">
      <c r="A1456" s="354"/>
      <c r="B1456" s="356"/>
      <c r="C1456" s="354"/>
      <c r="D1456" s="354"/>
      <c r="E1456" s="354"/>
      <c r="F1456" s="354"/>
      <c r="G1456" s="355"/>
      <c r="H1456" s="374"/>
      <c r="I1456" s="357"/>
      <c r="J1456" s="357"/>
    </row>
    <row r="1457" spans="1:10" ht="55.5" customHeight="1" x14ac:dyDescent="0.15">
      <c r="A1457" s="354"/>
      <c r="B1457" s="356" t="s">
        <v>364</v>
      </c>
      <c r="C1457" s="354" t="s">
        <v>365</v>
      </c>
      <c r="D1457" s="354" t="s">
        <v>366</v>
      </c>
      <c r="E1457" s="354" t="s">
        <v>367</v>
      </c>
      <c r="F1457" s="354"/>
      <c r="G1457" s="355" t="s">
        <v>368</v>
      </c>
      <c r="H1457" s="374" t="s">
        <v>369</v>
      </c>
      <c r="I1457" s="357" t="s">
        <v>370</v>
      </c>
      <c r="J1457" s="357" t="s">
        <v>371</v>
      </c>
    </row>
    <row r="1458" spans="1:10" ht="55.5" customHeight="1" x14ac:dyDescent="0.15">
      <c r="A1458" s="354" t="s">
        <v>372</v>
      </c>
      <c r="B1458" s="356" t="s">
        <v>607</v>
      </c>
      <c r="C1458" s="354" t="s">
        <v>283</v>
      </c>
      <c r="D1458" s="354" t="s">
        <v>595</v>
      </c>
      <c r="E1458" s="354" t="s">
        <v>392</v>
      </c>
      <c r="F1458" s="354"/>
      <c r="G1458" s="355" t="s">
        <v>319</v>
      </c>
      <c r="H1458" s="374">
        <v>1</v>
      </c>
      <c r="I1458" s="357">
        <v>18.97</v>
      </c>
      <c r="J1458" s="357">
        <v>18.97</v>
      </c>
    </row>
    <row r="1459" spans="1:10" ht="55.5" customHeight="1" x14ac:dyDescent="0.15">
      <c r="A1459" s="354" t="s">
        <v>376</v>
      </c>
      <c r="B1459" s="356" t="s">
        <v>783</v>
      </c>
      <c r="C1459" s="354" t="s">
        <v>283</v>
      </c>
      <c r="D1459" s="354" t="s">
        <v>784</v>
      </c>
      <c r="E1459" s="354" t="s">
        <v>392</v>
      </c>
      <c r="F1459" s="354"/>
      <c r="G1459" s="355" t="s">
        <v>752</v>
      </c>
      <c r="H1459" s="374">
        <v>1</v>
      </c>
      <c r="I1459" s="357">
        <v>0.21</v>
      </c>
      <c r="J1459" s="357">
        <v>0.21</v>
      </c>
    </row>
    <row r="1460" spans="1:10" ht="55.5" customHeight="1" x14ac:dyDescent="0.15">
      <c r="A1460" s="354" t="s">
        <v>393</v>
      </c>
      <c r="B1460" s="356" t="s">
        <v>785</v>
      </c>
      <c r="C1460" s="354" t="s">
        <v>283</v>
      </c>
      <c r="D1460" s="354" t="s">
        <v>786</v>
      </c>
      <c r="E1460" s="354" t="s">
        <v>568</v>
      </c>
      <c r="F1460" s="354"/>
      <c r="G1460" s="355" t="s">
        <v>319</v>
      </c>
      <c r="H1460" s="374">
        <v>1</v>
      </c>
      <c r="I1460" s="357">
        <v>14.55</v>
      </c>
      <c r="J1460" s="357">
        <v>14.55</v>
      </c>
    </row>
    <row r="1461" spans="1:10" ht="55.5" customHeight="1" x14ac:dyDescent="0.15">
      <c r="A1461" s="354" t="s">
        <v>393</v>
      </c>
      <c r="B1461" s="356" t="s">
        <v>804</v>
      </c>
      <c r="C1461" s="354" t="s">
        <v>283</v>
      </c>
      <c r="D1461" s="354" t="s">
        <v>805</v>
      </c>
      <c r="E1461" s="354" t="s">
        <v>806</v>
      </c>
      <c r="F1461" s="354"/>
      <c r="G1461" s="355" t="s">
        <v>319</v>
      </c>
      <c r="H1461" s="374">
        <v>1</v>
      </c>
      <c r="I1461" s="357">
        <v>0.71</v>
      </c>
      <c r="J1461" s="357">
        <v>0.71</v>
      </c>
    </row>
    <row r="1462" spans="1:10" ht="55.5" customHeight="1" x14ac:dyDescent="0.15">
      <c r="A1462" s="354" t="s">
        <v>393</v>
      </c>
      <c r="B1462" s="356" t="s">
        <v>807</v>
      </c>
      <c r="C1462" s="354" t="s">
        <v>283</v>
      </c>
      <c r="D1462" s="354" t="s">
        <v>808</v>
      </c>
      <c r="E1462" s="354" t="s">
        <v>798</v>
      </c>
      <c r="F1462" s="354"/>
      <c r="G1462" s="355" t="s">
        <v>319</v>
      </c>
      <c r="H1462" s="374">
        <v>1</v>
      </c>
      <c r="I1462" s="357">
        <v>0.43</v>
      </c>
      <c r="J1462" s="357">
        <v>0.43</v>
      </c>
    </row>
    <row r="1463" spans="1:10" ht="55.5" customHeight="1" x14ac:dyDescent="0.15">
      <c r="A1463" s="354" t="s">
        <v>393</v>
      </c>
      <c r="B1463" s="356" t="s">
        <v>802</v>
      </c>
      <c r="C1463" s="354" t="s">
        <v>283</v>
      </c>
      <c r="D1463" s="354" t="s">
        <v>803</v>
      </c>
      <c r="E1463" s="354" t="s">
        <v>542</v>
      </c>
      <c r="F1463" s="354"/>
      <c r="G1463" s="355" t="s">
        <v>319</v>
      </c>
      <c r="H1463" s="374">
        <v>1</v>
      </c>
      <c r="I1463" s="357">
        <v>0.45</v>
      </c>
      <c r="J1463" s="357">
        <v>0.45</v>
      </c>
    </row>
    <row r="1464" spans="1:10" ht="55.5" customHeight="1" x14ac:dyDescent="0.15">
      <c r="A1464" s="354" t="s">
        <v>393</v>
      </c>
      <c r="B1464" s="356" t="s">
        <v>799</v>
      </c>
      <c r="C1464" s="354" t="s">
        <v>283</v>
      </c>
      <c r="D1464" s="354" t="s">
        <v>800</v>
      </c>
      <c r="E1464" s="354" t="s">
        <v>801</v>
      </c>
      <c r="F1464" s="354"/>
      <c r="G1464" s="355" t="s">
        <v>319</v>
      </c>
      <c r="H1464" s="374">
        <v>1</v>
      </c>
      <c r="I1464" s="357">
        <v>0.05</v>
      </c>
      <c r="J1464" s="357">
        <v>0.05</v>
      </c>
    </row>
    <row r="1465" spans="1:10" ht="55.5" customHeight="1" x14ac:dyDescent="0.15">
      <c r="A1465" s="354" t="s">
        <v>393</v>
      </c>
      <c r="B1465" s="356" t="s">
        <v>809</v>
      </c>
      <c r="C1465" s="354" t="s">
        <v>283</v>
      </c>
      <c r="D1465" s="354" t="s">
        <v>810</v>
      </c>
      <c r="E1465" s="354" t="s">
        <v>542</v>
      </c>
      <c r="F1465" s="354"/>
      <c r="G1465" s="355" t="s">
        <v>319</v>
      </c>
      <c r="H1465" s="374">
        <v>1</v>
      </c>
      <c r="I1465" s="357">
        <v>0.74</v>
      </c>
      <c r="J1465" s="357">
        <v>0.74</v>
      </c>
    </row>
    <row r="1466" spans="1:10" ht="55.5" customHeight="1" x14ac:dyDescent="0.15">
      <c r="A1466" s="354" t="s">
        <v>393</v>
      </c>
      <c r="B1466" s="356" t="s">
        <v>796</v>
      </c>
      <c r="C1466" s="354" t="s">
        <v>283</v>
      </c>
      <c r="D1466" s="354" t="s">
        <v>797</v>
      </c>
      <c r="E1466" s="354" t="s">
        <v>798</v>
      </c>
      <c r="F1466" s="354"/>
      <c r="G1466" s="355" t="s">
        <v>319</v>
      </c>
      <c r="H1466" s="374">
        <v>1</v>
      </c>
      <c r="I1466" s="357">
        <v>1.83</v>
      </c>
      <c r="J1466" s="357">
        <v>1.83</v>
      </c>
    </row>
    <row r="1467" spans="1:10" ht="55.5" customHeight="1" x14ac:dyDescent="0.15">
      <c r="A1467" s="354"/>
      <c r="B1467" s="356"/>
      <c r="C1467" s="354"/>
      <c r="D1467" s="354"/>
      <c r="E1467" s="354" t="s">
        <v>385</v>
      </c>
      <c r="F1467" s="354">
        <v>14.76</v>
      </c>
      <c r="G1467" s="355" t="s">
        <v>386</v>
      </c>
      <c r="H1467" s="374">
        <v>0</v>
      </c>
      <c r="I1467" s="357" t="s">
        <v>387</v>
      </c>
      <c r="J1467" s="357">
        <v>14.76</v>
      </c>
    </row>
    <row r="1468" spans="1:10" ht="55.5" customHeight="1" x14ac:dyDescent="0.15">
      <c r="A1468" s="354"/>
      <c r="B1468" s="356"/>
      <c r="C1468" s="354"/>
      <c r="D1468" s="354"/>
      <c r="E1468" s="354" t="s">
        <v>388</v>
      </c>
      <c r="F1468" s="354">
        <v>5.69</v>
      </c>
      <c r="G1468" s="355"/>
      <c r="H1468" s="374" t="s">
        <v>389</v>
      </c>
      <c r="I1468" s="357"/>
      <c r="J1468" s="357">
        <v>24.66</v>
      </c>
    </row>
    <row r="1469" spans="1:10" ht="55.5" customHeight="1" x14ac:dyDescent="0.15">
      <c r="A1469" s="354"/>
      <c r="B1469" s="356"/>
      <c r="C1469" s="354"/>
      <c r="D1469" s="354"/>
      <c r="E1469" s="354"/>
      <c r="F1469" s="354"/>
      <c r="G1469" s="355"/>
      <c r="H1469" s="374"/>
      <c r="I1469" s="357"/>
      <c r="J1469" s="357"/>
    </row>
    <row r="1470" spans="1:10" ht="55.5" customHeight="1" x14ac:dyDescent="0.15">
      <c r="A1470" s="354"/>
      <c r="B1470" s="356" t="s">
        <v>364</v>
      </c>
      <c r="C1470" s="354" t="s">
        <v>365</v>
      </c>
      <c r="D1470" s="354" t="s">
        <v>366</v>
      </c>
      <c r="E1470" s="354" t="s">
        <v>367</v>
      </c>
      <c r="F1470" s="354"/>
      <c r="G1470" s="355" t="s">
        <v>368</v>
      </c>
      <c r="H1470" s="374" t="s">
        <v>369</v>
      </c>
      <c r="I1470" s="357" t="s">
        <v>370</v>
      </c>
      <c r="J1470" s="357" t="s">
        <v>371</v>
      </c>
    </row>
    <row r="1471" spans="1:10" ht="55.5" customHeight="1" x14ac:dyDescent="0.15">
      <c r="A1471" s="354" t="s">
        <v>372</v>
      </c>
      <c r="B1471" s="356" t="s">
        <v>594</v>
      </c>
      <c r="C1471" s="354" t="s">
        <v>277</v>
      </c>
      <c r="D1471" s="354" t="s">
        <v>595</v>
      </c>
      <c r="E1471" s="354" t="s">
        <v>375</v>
      </c>
      <c r="F1471" s="354"/>
      <c r="G1471" s="355" t="s">
        <v>319</v>
      </c>
      <c r="H1471" s="374">
        <v>1</v>
      </c>
      <c r="I1471" s="357">
        <v>19.79</v>
      </c>
      <c r="J1471" s="357">
        <v>19.79</v>
      </c>
    </row>
    <row r="1472" spans="1:10" ht="55.5" customHeight="1" x14ac:dyDescent="0.15">
      <c r="A1472" s="354" t="s">
        <v>376</v>
      </c>
      <c r="B1472" s="356" t="s">
        <v>960</v>
      </c>
      <c r="C1472" s="354" t="s">
        <v>277</v>
      </c>
      <c r="D1472" s="354" t="s">
        <v>961</v>
      </c>
      <c r="E1472" s="354" t="s">
        <v>375</v>
      </c>
      <c r="F1472" s="354"/>
      <c r="G1472" s="355" t="s">
        <v>319</v>
      </c>
      <c r="H1472" s="374">
        <v>1</v>
      </c>
      <c r="I1472" s="357">
        <v>0.23</v>
      </c>
      <c r="J1472" s="357">
        <v>0.23</v>
      </c>
    </row>
    <row r="1473" spans="1:10" ht="55.5" customHeight="1" x14ac:dyDescent="0.15">
      <c r="A1473" s="354" t="s">
        <v>393</v>
      </c>
      <c r="B1473" s="356" t="s">
        <v>962</v>
      </c>
      <c r="C1473" s="354" t="s">
        <v>277</v>
      </c>
      <c r="D1473" s="354" t="s">
        <v>786</v>
      </c>
      <c r="E1473" s="354" t="s">
        <v>568</v>
      </c>
      <c r="F1473" s="354"/>
      <c r="G1473" s="355" t="s">
        <v>319</v>
      </c>
      <c r="H1473" s="374">
        <v>1</v>
      </c>
      <c r="I1473" s="357">
        <v>15.35</v>
      </c>
      <c r="J1473" s="357">
        <v>15.35</v>
      </c>
    </row>
    <row r="1474" spans="1:10" ht="55.5" customHeight="1" x14ac:dyDescent="0.15">
      <c r="A1474" s="354" t="s">
        <v>393</v>
      </c>
      <c r="B1474" s="356" t="s">
        <v>931</v>
      </c>
      <c r="C1474" s="354" t="s">
        <v>277</v>
      </c>
      <c r="D1474" s="354" t="s">
        <v>932</v>
      </c>
      <c r="E1474" s="354" t="s">
        <v>798</v>
      </c>
      <c r="F1474" s="354"/>
      <c r="G1474" s="355" t="s">
        <v>319</v>
      </c>
      <c r="H1474" s="374">
        <v>1</v>
      </c>
      <c r="I1474" s="357">
        <v>1.83</v>
      </c>
      <c r="J1474" s="357">
        <v>1.83</v>
      </c>
    </row>
    <row r="1475" spans="1:10" ht="55.5" customHeight="1" x14ac:dyDescent="0.15">
      <c r="A1475" s="354" t="s">
        <v>393</v>
      </c>
      <c r="B1475" s="356" t="s">
        <v>933</v>
      </c>
      <c r="C1475" s="354" t="s">
        <v>277</v>
      </c>
      <c r="D1475" s="354" t="s">
        <v>934</v>
      </c>
      <c r="E1475" s="354" t="s">
        <v>806</v>
      </c>
      <c r="F1475" s="354"/>
      <c r="G1475" s="355" t="s">
        <v>319</v>
      </c>
      <c r="H1475" s="374">
        <v>1</v>
      </c>
      <c r="I1475" s="357">
        <v>0.71</v>
      </c>
      <c r="J1475" s="357">
        <v>0.71</v>
      </c>
    </row>
    <row r="1476" spans="1:10" ht="55.5" customHeight="1" x14ac:dyDescent="0.15">
      <c r="A1476" s="354" t="s">
        <v>393</v>
      </c>
      <c r="B1476" s="356" t="s">
        <v>827</v>
      </c>
      <c r="C1476" s="354" t="s">
        <v>277</v>
      </c>
      <c r="D1476" s="354" t="s">
        <v>828</v>
      </c>
      <c r="E1476" s="354" t="s">
        <v>798</v>
      </c>
      <c r="F1476" s="354"/>
      <c r="G1476" s="355" t="s">
        <v>319</v>
      </c>
      <c r="H1476" s="374">
        <v>1</v>
      </c>
      <c r="I1476" s="357">
        <v>0.43</v>
      </c>
      <c r="J1476" s="357">
        <v>0.43</v>
      </c>
    </row>
    <row r="1477" spans="1:10" ht="55.5" customHeight="1" x14ac:dyDescent="0.15">
      <c r="A1477" s="354" t="s">
        <v>393</v>
      </c>
      <c r="B1477" s="356" t="s">
        <v>829</v>
      </c>
      <c r="C1477" s="354" t="s">
        <v>277</v>
      </c>
      <c r="D1477" s="354" t="s">
        <v>830</v>
      </c>
      <c r="E1477" s="354" t="s">
        <v>801</v>
      </c>
      <c r="F1477" s="354"/>
      <c r="G1477" s="355" t="s">
        <v>319</v>
      </c>
      <c r="H1477" s="374">
        <v>1</v>
      </c>
      <c r="I1477" s="357">
        <v>0.05</v>
      </c>
      <c r="J1477" s="357">
        <v>0.05</v>
      </c>
    </row>
    <row r="1478" spans="1:10" ht="55.5" customHeight="1" x14ac:dyDescent="0.15">
      <c r="A1478" s="354" t="s">
        <v>393</v>
      </c>
      <c r="B1478" s="356" t="s">
        <v>1067</v>
      </c>
      <c r="C1478" s="354" t="s">
        <v>277</v>
      </c>
      <c r="D1478" s="354" t="s">
        <v>803</v>
      </c>
      <c r="E1478" s="354" t="s">
        <v>542</v>
      </c>
      <c r="F1478" s="354"/>
      <c r="G1478" s="355" t="s">
        <v>319</v>
      </c>
      <c r="H1478" s="374">
        <v>1</v>
      </c>
      <c r="I1478" s="357">
        <v>0.45</v>
      </c>
      <c r="J1478" s="357">
        <v>0.45</v>
      </c>
    </row>
    <row r="1479" spans="1:10" ht="55.5" customHeight="1" x14ac:dyDescent="0.15">
      <c r="A1479" s="354" t="s">
        <v>393</v>
      </c>
      <c r="B1479" s="356" t="s">
        <v>1068</v>
      </c>
      <c r="C1479" s="354" t="s">
        <v>277</v>
      </c>
      <c r="D1479" s="354" t="s">
        <v>810</v>
      </c>
      <c r="E1479" s="354" t="s">
        <v>542</v>
      </c>
      <c r="F1479" s="354"/>
      <c r="G1479" s="355" t="s">
        <v>319</v>
      </c>
      <c r="H1479" s="374">
        <v>1</v>
      </c>
      <c r="I1479" s="357">
        <v>0.74</v>
      </c>
      <c r="J1479" s="357">
        <v>0.74</v>
      </c>
    </row>
    <row r="1480" spans="1:10" ht="55.5" customHeight="1" x14ac:dyDescent="0.15">
      <c r="A1480" s="354"/>
      <c r="B1480" s="356"/>
      <c r="C1480" s="354"/>
      <c r="D1480" s="354"/>
      <c r="E1480" s="354" t="s">
        <v>385</v>
      </c>
      <c r="F1480" s="354">
        <v>15.58</v>
      </c>
      <c r="G1480" s="355" t="s">
        <v>386</v>
      </c>
      <c r="H1480" s="374">
        <v>0</v>
      </c>
      <c r="I1480" s="357" t="s">
        <v>387</v>
      </c>
      <c r="J1480" s="357">
        <v>15.58</v>
      </c>
    </row>
    <row r="1481" spans="1:10" ht="55.5" customHeight="1" x14ac:dyDescent="0.15">
      <c r="A1481" s="354"/>
      <c r="B1481" s="356"/>
      <c r="C1481" s="354"/>
      <c r="D1481" s="354"/>
      <c r="E1481" s="354" t="s">
        <v>388</v>
      </c>
      <c r="F1481" s="354">
        <v>5.93</v>
      </c>
      <c r="G1481" s="355"/>
      <c r="H1481" s="374" t="s">
        <v>389</v>
      </c>
      <c r="I1481" s="357"/>
      <c r="J1481" s="357">
        <v>25.72</v>
      </c>
    </row>
    <row r="1482" spans="1:10" ht="55.5" customHeight="1" x14ac:dyDescent="0.15">
      <c r="A1482" s="354"/>
      <c r="B1482" s="356"/>
      <c r="C1482" s="354"/>
      <c r="D1482" s="354"/>
      <c r="E1482" s="354"/>
      <c r="F1482" s="354"/>
      <c r="G1482" s="355"/>
      <c r="H1482" s="374"/>
      <c r="I1482" s="357"/>
      <c r="J1482" s="357"/>
    </row>
    <row r="1483" spans="1:10" ht="55.5" customHeight="1" x14ac:dyDescent="0.15">
      <c r="A1483" s="354"/>
      <c r="B1483" s="356" t="s">
        <v>364</v>
      </c>
      <c r="C1483" s="354" t="s">
        <v>365</v>
      </c>
      <c r="D1483" s="354" t="s">
        <v>366</v>
      </c>
      <c r="E1483" s="354" t="s">
        <v>367</v>
      </c>
      <c r="F1483" s="354"/>
      <c r="G1483" s="355" t="s">
        <v>368</v>
      </c>
      <c r="H1483" s="374" t="s">
        <v>369</v>
      </c>
      <c r="I1483" s="357" t="s">
        <v>370</v>
      </c>
      <c r="J1483" s="357" t="s">
        <v>371</v>
      </c>
    </row>
    <row r="1484" spans="1:10" ht="55.5" customHeight="1" x14ac:dyDescent="0.15">
      <c r="A1484" s="354" t="s">
        <v>372</v>
      </c>
      <c r="B1484" s="356" t="s">
        <v>444</v>
      </c>
      <c r="C1484" s="354" t="s">
        <v>283</v>
      </c>
      <c r="D1484" s="354" t="s">
        <v>445</v>
      </c>
      <c r="E1484" s="354" t="s">
        <v>392</v>
      </c>
      <c r="F1484" s="354"/>
      <c r="G1484" s="355" t="s">
        <v>446</v>
      </c>
      <c r="H1484" s="374">
        <v>1</v>
      </c>
      <c r="I1484" s="357">
        <v>387.27</v>
      </c>
      <c r="J1484" s="357">
        <v>387.27</v>
      </c>
    </row>
    <row r="1485" spans="1:10" ht="55.5" customHeight="1" x14ac:dyDescent="0.15">
      <c r="A1485" s="354" t="s">
        <v>376</v>
      </c>
      <c r="B1485" s="356" t="s">
        <v>817</v>
      </c>
      <c r="C1485" s="354" t="s">
        <v>283</v>
      </c>
      <c r="D1485" s="354" t="s">
        <v>818</v>
      </c>
      <c r="E1485" s="354" t="s">
        <v>392</v>
      </c>
      <c r="F1485" s="354"/>
      <c r="G1485" s="355" t="s">
        <v>319</v>
      </c>
      <c r="H1485" s="374">
        <v>8</v>
      </c>
      <c r="I1485" s="357">
        <v>14.53</v>
      </c>
      <c r="J1485" s="357">
        <v>116.24</v>
      </c>
    </row>
    <row r="1486" spans="1:10" ht="55.5" customHeight="1" x14ac:dyDescent="0.15">
      <c r="A1486" s="354" t="s">
        <v>376</v>
      </c>
      <c r="B1486" s="356" t="s">
        <v>886</v>
      </c>
      <c r="C1486" s="354" t="s">
        <v>283</v>
      </c>
      <c r="D1486" s="354" t="s">
        <v>887</v>
      </c>
      <c r="E1486" s="354" t="s">
        <v>392</v>
      </c>
      <c r="F1486" s="354"/>
      <c r="G1486" s="355" t="s">
        <v>319</v>
      </c>
      <c r="H1486" s="374">
        <v>6</v>
      </c>
      <c r="I1486" s="357">
        <v>18.59</v>
      </c>
      <c r="J1486" s="357">
        <v>111.54</v>
      </c>
    </row>
    <row r="1487" spans="1:10" ht="55.5" customHeight="1" x14ac:dyDescent="0.15">
      <c r="A1487" s="354" t="s">
        <v>393</v>
      </c>
      <c r="B1487" s="356" t="s">
        <v>1069</v>
      </c>
      <c r="C1487" s="354" t="s">
        <v>283</v>
      </c>
      <c r="D1487" s="354" t="s">
        <v>1070</v>
      </c>
      <c r="E1487" s="354" t="s">
        <v>395</v>
      </c>
      <c r="F1487" s="354"/>
      <c r="G1487" s="355" t="s">
        <v>42</v>
      </c>
      <c r="H1487" s="374">
        <v>0.75</v>
      </c>
      <c r="I1487" s="357">
        <v>3.35</v>
      </c>
      <c r="J1487" s="357">
        <v>2.5099999999999998</v>
      </c>
    </row>
    <row r="1488" spans="1:10" ht="55.5" customHeight="1" x14ac:dyDescent="0.15">
      <c r="A1488" s="354" t="s">
        <v>393</v>
      </c>
      <c r="B1488" s="356" t="s">
        <v>1071</v>
      </c>
      <c r="C1488" s="354" t="s">
        <v>283</v>
      </c>
      <c r="D1488" s="354" t="s">
        <v>1072</v>
      </c>
      <c r="E1488" s="354" t="s">
        <v>395</v>
      </c>
      <c r="F1488" s="354"/>
      <c r="G1488" s="355" t="s">
        <v>42</v>
      </c>
      <c r="H1488" s="374">
        <v>1</v>
      </c>
      <c r="I1488" s="357">
        <v>0.73</v>
      </c>
      <c r="J1488" s="357">
        <v>0.73</v>
      </c>
    </row>
    <row r="1489" spans="1:10" ht="55.5" customHeight="1" x14ac:dyDescent="0.15">
      <c r="A1489" s="354" t="s">
        <v>393</v>
      </c>
      <c r="B1489" s="356" t="s">
        <v>1073</v>
      </c>
      <c r="C1489" s="354" t="s">
        <v>283</v>
      </c>
      <c r="D1489" s="354" t="s">
        <v>1074</v>
      </c>
      <c r="E1489" s="354" t="s">
        <v>395</v>
      </c>
      <c r="F1489" s="354"/>
      <c r="G1489" s="355" t="s">
        <v>42</v>
      </c>
      <c r="H1489" s="374">
        <v>2</v>
      </c>
      <c r="I1489" s="357">
        <v>2.1800000000000002</v>
      </c>
      <c r="J1489" s="357">
        <v>4.3600000000000003</v>
      </c>
    </row>
    <row r="1490" spans="1:10" ht="55.5" customHeight="1" x14ac:dyDescent="0.15">
      <c r="A1490" s="354" t="s">
        <v>393</v>
      </c>
      <c r="B1490" s="356" t="s">
        <v>1075</v>
      </c>
      <c r="C1490" s="354" t="s">
        <v>283</v>
      </c>
      <c r="D1490" s="354" t="s">
        <v>1076</v>
      </c>
      <c r="E1490" s="354" t="s">
        <v>395</v>
      </c>
      <c r="F1490" s="354"/>
      <c r="G1490" s="355" t="s">
        <v>350</v>
      </c>
      <c r="H1490" s="374">
        <v>9</v>
      </c>
      <c r="I1490" s="357">
        <v>6.95</v>
      </c>
      <c r="J1490" s="357">
        <v>62.55</v>
      </c>
    </row>
    <row r="1491" spans="1:10" ht="55.5" customHeight="1" x14ac:dyDescent="0.15">
      <c r="A1491" s="354" t="s">
        <v>393</v>
      </c>
      <c r="B1491" s="356" t="s">
        <v>1077</v>
      </c>
      <c r="C1491" s="354" t="s">
        <v>283</v>
      </c>
      <c r="D1491" s="354" t="s">
        <v>1078</v>
      </c>
      <c r="E1491" s="354" t="s">
        <v>395</v>
      </c>
      <c r="F1491" s="354"/>
      <c r="G1491" s="355" t="s">
        <v>42</v>
      </c>
      <c r="H1491" s="374">
        <v>0.75</v>
      </c>
      <c r="I1491" s="357">
        <v>3.68</v>
      </c>
      <c r="J1491" s="357">
        <v>2.76</v>
      </c>
    </row>
    <row r="1492" spans="1:10" ht="55.5" customHeight="1" x14ac:dyDescent="0.15">
      <c r="A1492" s="354" t="s">
        <v>393</v>
      </c>
      <c r="B1492" s="356" t="s">
        <v>1079</v>
      </c>
      <c r="C1492" s="354" t="s">
        <v>283</v>
      </c>
      <c r="D1492" s="354" t="s">
        <v>1080</v>
      </c>
      <c r="E1492" s="354" t="s">
        <v>395</v>
      </c>
      <c r="F1492" s="354"/>
      <c r="G1492" s="355" t="s">
        <v>350</v>
      </c>
      <c r="H1492" s="374">
        <v>3</v>
      </c>
      <c r="I1492" s="357">
        <v>28.86</v>
      </c>
      <c r="J1492" s="357">
        <v>86.58</v>
      </c>
    </row>
    <row r="1493" spans="1:10" ht="55.5" customHeight="1" x14ac:dyDescent="0.15">
      <c r="A1493" s="354"/>
      <c r="B1493" s="356"/>
      <c r="C1493" s="354"/>
      <c r="D1493" s="354"/>
      <c r="E1493" s="354" t="s">
        <v>385</v>
      </c>
      <c r="F1493" s="354">
        <v>173.74</v>
      </c>
      <c r="G1493" s="355" t="s">
        <v>386</v>
      </c>
      <c r="H1493" s="374">
        <v>0</v>
      </c>
      <c r="I1493" s="357" t="s">
        <v>387</v>
      </c>
      <c r="J1493" s="357">
        <v>173.74</v>
      </c>
    </row>
    <row r="1494" spans="1:10" ht="55.5" customHeight="1" x14ac:dyDescent="0.15">
      <c r="A1494" s="354"/>
      <c r="B1494" s="356"/>
      <c r="C1494" s="354"/>
      <c r="D1494" s="354"/>
      <c r="E1494" s="354" t="s">
        <v>388</v>
      </c>
      <c r="F1494" s="354">
        <v>116.18</v>
      </c>
      <c r="G1494" s="355"/>
      <c r="H1494" s="374" t="s">
        <v>389</v>
      </c>
      <c r="I1494" s="357"/>
      <c r="J1494" s="357">
        <v>503.45</v>
      </c>
    </row>
    <row r="1495" spans="1:10" ht="55.5" customHeight="1" x14ac:dyDescent="0.15">
      <c r="A1495" s="354"/>
      <c r="B1495" s="356"/>
      <c r="C1495" s="354"/>
      <c r="D1495" s="354"/>
      <c r="E1495" s="354"/>
      <c r="F1495" s="354"/>
      <c r="G1495" s="355"/>
      <c r="H1495" s="374"/>
      <c r="I1495" s="357"/>
      <c r="J1495" s="357"/>
    </row>
    <row r="1496" spans="1:10" ht="55.5" customHeight="1" x14ac:dyDescent="0.15">
      <c r="A1496" s="354"/>
      <c r="B1496" s="356" t="s">
        <v>364</v>
      </c>
      <c r="C1496" s="354" t="s">
        <v>365</v>
      </c>
      <c r="D1496" s="354" t="s">
        <v>366</v>
      </c>
      <c r="E1496" s="354" t="s">
        <v>367</v>
      </c>
      <c r="F1496" s="354"/>
      <c r="G1496" s="355" t="s">
        <v>368</v>
      </c>
      <c r="H1496" s="374" t="s">
        <v>369</v>
      </c>
      <c r="I1496" s="357" t="s">
        <v>370</v>
      </c>
      <c r="J1496" s="357" t="s">
        <v>371</v>
      </c>
    </row>
    <row r="1497" spans="1:10" ht="55.5" customHeight="1" x14ac:dyDescent="0.15">
      <c r="A1497" s="354" t="s">
        <v>372</v>
      </c>
      <c r="B1497" s="356" t="s">
        <v>457</v>
      </c>
      <c r="C1497" s="354" t="s">
        <v>283</v>
      </c>
      <c r="D1497" s="354" t="s">
        <v>458</v>
      </c>
      <c r="E1497" s="354" t="s">
        <v>392</v>
      </c>
      <c r="F1497" s="354"/>
      <c r="G1497" s="355" t="s">
        <v>446</v>
      </c>
      <c r="H1497" s="374">
        <v>1</v>
      </c>
      <c r="I1497" s="357">
        <v>200.15</v>
      </c>
      <c r="J1497" s="357">
        <v>200.15</v>
      </c>
    </row>
    <row r="1498" spans="1:10" ht="55.5" customHeight="1" x14ac:dyDescent="0.15">
      <c r="A1498" s="354" t="s">
        <v>376</v>
      </c>
      <c r="B1498" s="356" t="s">
        <v>1013</v>
      </c>
      <c r="C1498" s="354" t="s">
        <v>283</v>
      </c>
      <c r="D1498" s="354" t="s">
        <v>404</v>
      </c>
      <c r="E1498" s="354" t="s">
        <v>392</v>
      </c>
      <c r="F1498" s="354"/>
      <c r="G1498" s="355" t="s">
        <v>319</v>
      </c>
      <c r="H1498" s="374">
        <v>5</v>
      </c>
      <c r="I1498" s="357">
        <v>19.13</v>
      </c>
      <c r="J1498" s="357">
        <v>95.65</v>
      </c>
    </row>
    <row r="1499" spans="1:10" ht="55.5" customHeight="1" x14ac:dyDescent="0.15">
      <c r="A1499" s="354" t="s">
        <v>376</v>
      </c>
      <c r="B1499" s="356" t="s">
        <v>811</v>
      </c>
      <c r="C1499" s="354" t="s">
        <v>283</v>
      </c>
      <c r="D1499" s="354" t="s">
        <v>812</v>
      </c>
      <c r="E1499" s="354" t="s">
        <v>392</v>
      </c>
      <c r="F1499" s="354"/>
      <c r="G1499" s="355" t="s">
        <v>319</v>
      </c>
      <c r="H1499" s="374">
        <v>5</v>
      </c>
      <c r="I1499" s="357">
        <v>15.02</v>
      </c>
      <c r="J1499" s="357">
        <v>75.099999999999994</v>
      </c>
    </row>
    <row r="1500" spans="1:10" ht="55.5" customHeight="1" x14ac:dyDescent="0.15">
      <c r="A1500" s="354" t="s">
        <v>393</v>
      </c>
      <c r="B1500" s="356" t="s">
        <v>1081</v>
      </c>
      <c r="C1500" s="354" t="s">
        <v>283</v>
      </c>
      <c r="D1500" s="354" t="s">
        <v>1082</v>
      </c>
      <c r="E1500" s="354" t="s">
        <v>395</v>
      </c>
      <c r="F1500" s="354"/>
      <c r="G1500" s="355" t="s">
        <v>350</v>
      </c>
      <c r="H1500" s="374">
        <v>3</v>
      </c>
      <c r="I1500" s="357">
        <v>2.1</v>
      </c>
      <c r="J1500" s="357">
        <v>6.3</v>
      </c>
    </row>
    <row r="1501" spans="1:10" ht="55.5" customHeight="1" x14ac:dyDescent="0.15">
      <c r="A1501" s="354" t="s">
        <v>393</v>
      </c>
      <c r="B1501" s="356" t="s">
        <v>1083</v>
      </c>
      <c r="C1501" s="354" t="s">
        <v>283</v>
      </c>
      <c r="D1501" s="354" t="s">
        <v>1084</v>
      </c>
      <c r="E1501" s="354" t="s">
        <v>395</v>
      </c>
      <c r="F1501" s="354"/>
      <c r="G1501" s="355" t="s">
        <v>42</v>
      </c>
      <c r="H1501" s="374">
        <v>1</v>
      </c>
      <c r="I1501" s="357">
        <v>1.04</v>
      </c>
      <c r="J1501" s="357">
        <v>1.04</v>
      </c>
    </row>
    <row r="1502" spans="1:10" ht="55.5" customHeight="1" x14ac:dyDescent="0.15">
      <c r="A1502" s="354" t="s">
        <v>393</v>
      </c>
      <c r="B1502" s="356" t="s">
        <v>1085</v>
      </c>
      <c r="C1502" s="354" t="s">
        <v>283</v>
      </c>
      <c r="D1502" s="354" t="s">
        <v>1086</v>
      </c>
      <c r="E1502" s="354" t="s">
        <v>395</v>
      </c>
      <c r="F1502" s="354"/>
      <c r="G1502" s="355" t="s">
        <v>350</v>
      </c>
      <c r="H1502" s="374">
        <v>9</v>
      </c>
      <c r="I1502" s="357">
        <v>2.2599999999999998</v>
      </c>
      <c r="J1502" s="357">
        <v>20.34</v>
      </c>
    </row>
    <row r="1503" spans="1:10" ht="55.5" customHeight="1" x14ac:dyDescent="0.15">
      <c r="A1503" s="354" t="s">
        <v>393</v>
      </c>
      <c r="B1503" s="356" t="s">
        <v>1087</v>
      </c>
      <c r="C1503" s="354" t="s">
        <v>283</v>
      </c>
      <c r="D1503" s="354" t="s">
        <v>1088</v>
      </c>
      <c r="E1503" s="354" t="s">
        <v>395</v>
      </c>
      <c r="F1503" s="354"/>
      <c r="G1503" s="355" t="s">
        <v>42</v>
      </c>
      <c r="H1503" s="374">
        <v>2</v>
      </c>
      <c r="I1503" s="357">
        <v>0.47</v>
      </c>
      <c r="J1503" s="357">
        <v>0.94</v>
      </c>
    </row>
    <row r="1504" spans="1:10" ht="55.5" customHeight="1" x14ac:dyDescent="0.15">
      <c r="A1504" s="354" t="s">
        <v>393</v>
      </c>
      <c r="B1504" s="356" t="s">
        <v>1089</v>
      </c>
      <c r="C1504" s="354" t="s">
        <v>283</v>
      </c>
      <c r="D1504" s="354" t="s">
        <v>1090</v>
      </c>
      <c r="E1504" s="354" t="s">
        <v>395</v>
      </c>
      <c r="F1504" s="354"/>
      <c r="G1504" s="355" t="s">
        <v>42</v>
      </c>
      <c r="H1504" s="374">
        <v>2</v>
      </c>
      <c r="I1504" s="357">
        <v>0.39</v>
      </c>
      <c r="J1504" s="357">
        <v>0.78</v>
      </c>
    </row>
    <row r="1505" spans="1:10" ht="55.5" customHeight="1" x14ac:dyDescent="0.15">
      <c r="A1505" s="354"/>
      <c r="B1505" s="356"/>
      <c r="C1505" s="354"/>
      <c r="D1505" s="354"/>
      <c r="E1505" s="354" t="s">
        <v>385</v>
      </c>
      <c r="F1505" s="354">
        <v>128.75</v>
      </c>
      <c r="G1505" s="355" t="s">
        <v>386</v>
      </c>
      <c r="H1505" s="374">
        <v>0</v>
      </c>
      <c r="I1505" s="357" t="s">
        <v>387</v>
      </c>
      <c r="J1505" s="357">
        <v>128.75</v>
      </c>
    </row>
    <row r="1506" spans="1:10" ht="55.5" customHeight="1" x14ac:dyDescent="0.15">
      <c r="A1506" s="354"/>
      <c r="B1506" s="356"/>
      <c r="C1506" s="354"/>
      <c r="D1506" s="354"/>
      <c r="E1506" s="354" t="s">
        <v>388</v>
      </c>
      <c r="F1506" s="354">
        <v>60.04</v>
      </c>
      <c r="G1506" s="355"/>
      <c r="H1506" s="374" t="s">
        <v>389</v>
      </c>
      <c r="I1506" s="357"/>
      <c r="J1506" s="357">
        <v>260.19</v>
      </c>
    </row>
    <row r="1507" spans="1:10" ht="55.5" customHeight="1" x14ac:dyDescent="0.15">
      <c r="A1507" s="354"/>
      <c r="B1507" s="356"/>
      <c r="C1507" s="354"/>
      <c r="D1507" s="354"/>
      <c r="E1507" s="354"/>
      <c r="F1507" s="354"/>
      <c r="G1507" s="355"/>
      <c r="H1507" s="374"/>
      <c r="I1507" s="357"/>
      <c r="J1507" s="357"/>
    </row>
    <row r="1508" spans="1:10" ht="55.5" customHeight="1" x14ac:dyDescent="0.15">
      <c r="A1508" s="354"/>
      <c r="B1508" s="356" t="s">
        <v>364</v>
      </c>
      <c r="C1508" s="354" t="s">
        <v>365</v>
      </c>
      <c r="D1508" s="354" t="s">
        <v>366</v>
      </c>
      <c r="E1508" s="354" t="s">
        <v>367</v>
      </c>
      <c r="F1508" s="354"/>
      <c r="G1508" s="355" t="s">
        <v>368</v>
      </c>
      <c r="H1508" s="374" t="s">
        <v>369</v>
      </c>
      <c r="I1508" s="357" t="s">
        <v>370</v>
      </c>
      <c r="J1508" s="357" t="s">
        <v>371</v>
      </c>
    </row>
    <row r="1509" spans="1:10" ht="55.5" customHeight="1" x14ac:dyDescent="0.15">
      <c r="A1509" s="354" t="s">
        <v>372</v>
      </c>
      <c r="B1509" s="356" t="s">
        <v>983</v>
      </c>
      <c r="C1509" s="354" t="s">
        <v>283</v>
      </c>
      <c r="D1509" s="354" t="s">
        <v>984</v>
      </c>
      <c r="E1509" s="354" t="s">
        <v>392</v>
      </c>
      <c r="F1509" s="354"/>
      <c r="G1509" s="355" t="s">
        <v>338</v>
      </c>
      <c r="H1509" s="374">
        <v>1</v>
      </c>
      <c r="I1509" s="357">
        <v>37.549999999999997</v>
      </c>
      <c r="J1509" s="357">
        <v>37.549999999999997</v>
      </c>
    </row>
    <row r="1510" spans="1:10" ht="55.5" customHeight="1" x14ac:dyDescent="0.15">
      <c r="A1510" s="354" t="s">
        <v>376</v>
      </c>
      <c r="B1510" s="356" t="s">
        <v>607</v>
      </c>
      <c r="C1510" s="354" t="s">
        <v>283</v>
      </c>
      <c r="D1510" s="354" t="s">
        <v>595</v>
      </c>
      <c r="E1510" s="354" t="s">
        <v>392</v>
      </c>
      <c r="F1510" s="354"/>
      <c r="G1510" s="355" t="s">
        <v>319</v>
      </c>
      <c r="H1510" s="374">
        <v>0.87</v>
      </c>
      <c r="I1510" s="357">
        <v>18.97</v>
      </c>
      <c r="J1510" s="357">
        <v>16.5</v>
      </c>
    </row>
    <row r="1511" spans="1:10" ht="55.5" customHeight="1" x14ac:dyDescent="0.15">
      <c r="A1511" s="354" t="s">
        <v>376</v>
      </c>
      <c r="B1511" s="356" t="s">
        <v>608</v>
      </c>
      <c r="C1511" s="354" t="s">
        <v>283</v>
      </c>
      <c r="D1511" s="354" t="s">
        <v>609</v>
      </c>
      <c r="E1511" s="354" t="s">
        <v>392</v>
      </c>
      <c r="F1511" s="354"/>
      <c r="G1511" s="355" t="s">
        <v>319</v>
      </c>
      <c r="H1511" s="374">
        <v>0.87</v>
      </c>
      <c r="I1511" s="357">
        <v>14.86</v>
      </c>
      <c r="J1511" s="357">
        <v>12.92</v>
      </c>
    </row>
    <row r="1512" spans="1:10" ht="55.5" customHeight="1" x14ac:dyDescent="0.15">
      <c r="A1512" s="354" t="s">
        <v>376</v>
      </c>
      <c r="B1512" s="356" t="s">
        <v>837</v>
      </c>
      <c r="C1512" s="354" t="s">
        <v>283</v>
      </c>
      <c r="D1512" s="354" t="s">
        <v>838</v>
      </c>
      <c r="E1512" s="354" t="s">
        <v>392</v>
      </c>
      <c r="F1512" s="354"/>
      <c r="G1512" s="355" t="s">
        <v>348</v>
      </c>
      <c r="H1512" s="374">
        <v>2.5000000000000001E-2</v>
      </c>
      <c r="I1512" s="357">
        <v>325.54000000000002</v>
      </c>
      <c r="J1512" s="357">
        <v>8.1300000000000008</v>
      </c>
    </row>
    <row r="1513" spans="1:10" ht="55.5" customHeight="1" x14ac:dyDescent="0.15">
      <c r="A1513" s="354"/>
      <c r="B1513" s="356"/>
      <c r="C1513" s="354"/>
      <c r="D1513" s="354"/>
      <c r="E1513" s="354" t="s">
        <v>385</v>
      </c>
      <c r="F1513" s="354">
        <v>24.23</v>
      </c>
      <c r="G1513" s="355" t="s">
        <v>386</v>
      </c>
      <c r="H1513" s="374">
        <v>0</v>
      </c>
      <c r="I1513" s="357" t="s">
        <v>387</v>
      </c>
      <c r="J1513" s="357">
        <v>24.23</v>
      </c>
    </row>
    <row r="1514" spans="1:10" ht="55.5" customHeight="1" x14ac:dyDescent="0.15">
      <c r="A1514" s="354"/>
      <c r="B1514" s="356"/>
      <c r="C1514" s="354"/>
      <c r="D1514" s="354"/>
      <c r="E1514" s="354" t="s">
        <v>388</v>
      </c>
      <c r="F1514" s="354">
        <v>11.26</v>
      </c>
      <c r="G1514" s="355"/>
      <c r="H1514" s="374" t="s">
        <v>389</v>
      </c>
      <c r="I1514" s="357"/>
      <c r="J1514" s="357">
        <v>48.81</v>
      </c>
    </row>
    <row r="1515" spans="1:10" ht="55.5" customHeight="1" x14ac:dyDescent="0.15">
      <c r="A1515" s="354"/>
      <c r="B1515" s="356"/>
      <c r="C1515" s="354"/>
      <c r="D1515" s="354"/>
      <c r="E1515" s="354"/>
      <c r="F1515" s="354"/>
      <c r="G1515" s="355"/>
      <c r="H1515" s="374"/>
      <c r="I1515" s="357"/>
      <c r="J1515" s="357"/>
    </row>
    <row r="1516" spans="1:10" ht="55.5" customHeight="1" x14ac:dyDescent="0.15">
      <c r="A1516" s="354"/>
      <c r="B1516" s="356" t="s">
        <v>364</v>
      </c>
      <c r="C1516" s="354" t="s">
        <v>365</v>
      </c>
      <c r="D1516" s="354" t="s">
        <v>366</v>
      </c>
      <c r="E1516" s="354" t="s">
        <v>367</v>
      </c>
      <c r="F1516" s="354"/>
      <c r="G1516" s="355" t="s">
        <v>368</v>
      </c>
      <c r="H1516" s="374" t="s">
        <v>369</v>
      </c>
      <c r="I1516" s="357" t="s">
        <v>370</v>
      </c>
      <c r="J1516" s="357" t="s">
        <v>371</v>
      </c>
    </row>
    <row r="1517" spans="1:10" ht="55.5" customHeight="1" x14ac:dyDescent="0.15">
      <c r="A1517" s="354" t="s">
        <v>372</v>
      </c>
      <c r="B1517" s="356" t="s">
        <v>465</v>
      </c>
      <c r="C1517" s="354" t="s">
        <v>283</v>
      </c>
      <c r="D1517" s="354" t="s">
        <v>466</v>
      </c>
      <c r="E1517" s="354" t="s">
        <v>392</v>
      </c>
      <c r="F1517" s="354"/>
      <c r="G1517" s="355" t="s">
        <v>42</v>
      </c>
      <c r="H1517" s="374">
        <v>1</v>
      </c>
      <c r="I1517" s="357">
        <v>52.31</v>
      </c>
      <c r="J1517" s="357">
        <v>52.31</v>
      </c>
    </row>
    <row r="1518" spans="1:10" ht="55.5" customHeight="1" x14ac:dyDescent="0.15">
      <c r="A1518" s="354" t="s">
        <v>376</v>
      </c>
      <c r="B1518" s="356" t="s">
        <v>817</v>
      </c>
      <c r="C1518" s="354" t="s">
        <v>283</v>
      </c>
      <c r="D1518" s="354" t="s">
        <v>818</v>
      </c>
      <c r="E1518" s="354" t="s">
        <v>392</v>
      </c>
      <c r="F1518" s="354"/>
      <c r="G1518" s="355" t="s">
        <v>319</v>
      </c>
      <c r="H1518" s="374">
        <v>0.54</v>
      </c>
      <c r="I1518" s="357">
        <v>14.53</v>
      </c>
      <c r="J1518" s="357">
        <v>7.84</v>
      </c>
    </row>
    <row r="1519" spans="1:10" ht="55.5" customHeight="1" x14ac:dyDescent="0.15">
      <c r="A1519" s="354" t="s">
        <v>376</v>
      </c>
      <c r="B1519" s="356" t="s">
        <v>886</v>
      </c>
      <c r="C1519" s="354" t="s">
        <v>283</v>
      </c>
      <c r="D1519" s="354" t="s">
        <v>887</v>
      </c>
      <c r="E1519" s="354" t="s">
        <v>392</v>
      </c>
      <c r="F1519" s="354"/>
      <c r="G1519" s="355" t="s">
        <v>319</v>
      </c>
      <c r="H1519" s="374">
        <v>0.54</v>
      </c>
      <c r="I1519" s="357">
        <v>18.59</v>
      </c>
      <c r="J1519" s="357">
        <v>10.029999999999999</v>
      </c>
    </row>
    <row r="1520" spans="1:10" ht="55.5" customHeight="1" x14ac:dyDescent="0.15">
      <c r="A1520" s="354" t="s">
        <v>393</v>
      </c>
      <c r="B1520" s="356" t="s">
        <v>1091</v>
      </c>
      <c r="C1520" s="354" t="s">
        <v>283</v>
      </c>
      <c r="D1520" s="354" t="s">
        <v>1092</v>
      </c>
      <c r="E1520" s="354" t="s">
        <v>395</v>
      </c>
      <c r="F1520" s="354"/>
      <c r="G1520" s="355" t="s">
        <v>42</v>
      </c>
      <c r="H1520" s="374">
        <v>1</v>
      </c>
      <c r="I1520" s="357">
        <v>34.36</v>
      </c>
      <c r="J1520" s="357">
        <v>34.36</v>
      </c>
    </row>
    <row r="1521" spans="1:10" ht="55.5" customHeight="1" x14ac:dyDescent="0.15">
      <c r="A1521" s="354" t="s">
        <v>393</v>
      </c>
      <c r="B1521" s="356" t="s">
        <v>967</v>
      </c>
      <c r="C1521" s="354" t="s">
        <v>283</v>
      </c>
      <c r="D1521" s="354" t="s">
        <v>968</v>
      </c>
      <c r="E1521" s="354" t="s">
        <v>395</v>
      </c>
      <c r="F1521" s="354"/>
      <c r="G1521" s="355" t="s">
        <v>350</v>
      </c>
      <c r="H1521" s="374">
        <v>0.5</v>
      </c>
      <c r="I1521" s="357">
        <v>0.16</v>
      </c>
      <c r="J1521" s="357">
        <v>0.08</v>
      </c>
    </row>
    <row r="1522" spans="1:10" ht="55.5" customHeight="1" x14ac:dyDescent="0.15">
      <c r="A1522" s="354"/>
      <c r="B1522" s="356"/>
      <c r="C1522" s="354"/>
      <c r="D1522" s="354"/>
      <c r="E1522" s="354" t="s">
        <v>385</v>
      </c>
      <c r="F1522" s="354">
        <v>13.71</v>
      </c>
      <c r="G1522" s="355" t="s">
        <v>386</v>
      </c>
      <c r="H1522" s="374">
        <v>0</v>
      </c>
      <c r="I1522" s="357" t="s">
        <v>387</v>
      </c>
      <c r="J1522" s="357">
        <v>13.71</v>
      </c>
    </row>
    <row r="1523" spans="1:10" ht="55.5" customHeight="1" x14ac:dyDescent="0.15">
      <c r="A1523" s="354"/>
      <c r="B1523" s="356"/>
      <c r="C1523" s="354"/>
      <c r="D1523" s="354"/>
      <c r="E1523" s="354" t="s">
        <v>388</v>
      </c>
      <c r="F1523" s="354">
        <v>15.69</v>
      </c>
      <c r="G1523" s="355"/>
      <c r="H1523" s="374" t="s">
        <v>389</v>
      </c>
      <c r="I1523" s="357"/>
      <c r="J1523" s="357">
        <v>68</v>
      </c>
    </row>
    <row r="1524" spans="1:10" ht="55.5" customHeight="1" x14ac:dyDescent="0.15">
      <c r="A1524" s="354"/>
      <c r="B1524" s="356"/>
      <c r="C1524" s="354"/>
      <c r="D1524" s="354"/>
      <c r="E1524" s="354"/>
      <c r="F1524" s="354"/>
      <c r="G1524" s="355"/>
      <c r="H1524" s="374"/>
      <c r="I1524" s="357"/>
      <c r="J1524" s="357"/>
    </row>
    <row r="1525" spans="1:10" ht="55.5" customHeight="1" x14ac:dyDescent="0.15">
      <c r="A1525" s="354"/>
      <c r="B1525" s="356" t="s">
        <v>364</v>
      </c>
      <c r="C1525" s="354" t="s">
        <v>365</v>
      </c>
      <c r="D1525" s="354" t="s">
        <v>366</v>
      </c>
      <c r="E1525" s="354" t="s">
        <v>367</v>
      </c>
      <c r="F1525" s="354"/>
      <c r="G1525" s="355" t="s">
        <v>368</v>
      </c>
      <c r="H1525" s="374" t="s">
        <v>369</v>
      </c>
      <c r="I1525" s="357" t="s">
        <v>370</v>
      </c>
      <c r="J1525" s="357" t="s">
        <v>371</v>
      </c>
    </row>
    <row r="1526" spans="1:10" ht="55.5" customHeight="1" x14ac:dyDescent="0.15">
      <c r="A1526" s="354" t="s">
        <v>372</v>
      </c>
      <c r="B1526" s="356" t="s">
        <v>1014</v>
      </c>
      <c r="C1526" s="354" t="s">
        <v>283</v>
      </c>
      <c r="D1526" s="354" t="s">
        <v>1015</v>
      </c>
      <c r="E1526" s="354" t="s">
        <v>392</v>
      </c>
      <c r="F1526" s="354"/>
      <c r="G1526" s="355" t="s">
        <v>348</v>
      </c>
      <c r="H1526" s="374">
        <v>1</v>
      </c>
      <c r="I1526" s="357">
        <v>72.86</v>
      </c>
      <c r="J1526" s="357">
        <v>72.86</v>
      </c>
    </row>
    <row r="1527" spans="1:10" ht="55.5" customHeight="1" x14ac:dyDescent="0.15">
      <c r="A1527" s="354" t="s">
        <v>376</v>
      </c>
      <c r="B1527" s="356" t="s">
        <v>443</v>
      </c>
      <c r="C1527" s="354" t="s">
        <v>283</v>
      </c>
      <c r="D1527" s="354" t="s">
        <v>378</v>
      </c>
      <c r="E1527" s="354" t="s">
        <v>392</v>
      </c>
      <c r="F1527" s="354"/>
      <c r="G1527" s="355" t="s">
        <v>319</v>
      </c>
      <c r="H1527" s="374">
        <v>1</v>
      </c>
      <c r="I1527" s="357">
        <v>14.81</v>
      </c>
      <c r="J1527" s="357">
        <v>14.81</v>
      </c>
    </row>
    <row r="1528" spans="1:10" ht="55.5" customHeight="1" x14ac:dyDescent="0.15">
      <c r="A1528" s="354" t="s">
        <v>393</v>
      </c>
      <c r="B1528" s="356" t="s">
        <v>1093</v>
      </c>
      <c r="C1528" s="354" t="s">
        <v>283</v>
      </c>
      <c r="D1528" s="354" t="s">
        <v>1094</v>
      </c>
      <c r="E1528" s="354" t="s">
        <v>395</v>
      </c>
      <c r="F1528" s="354"/>
      <c r="G1528" s="355" t="s">
        <v>348</v>
      </c>
      <c r="H1528" s="374">
        <v>1</v>
      </c>
      <c r="I1528" s="357">
        <v>58.05</v>
      </c>
      <c r="J1528" s="357">
        <v>58.05</v>
      </c>
    </row>
    <row r="1529" spans="1:10" ht="55.5" customHeight="1" x14ac:dyDescent="0.15">
      <c r="A1529" s="354"/>
      <c r="B1529" s="356"/>
      <c r="C1529" s="354"/>
      <c r="D1529" s="354"/>
      <c r="E1529" s="354" t="s">
        <v>385</v>
      </c>
      <c r="F1529" s="354">
        <v>10.69</v>
      </c>
      <c r="G1529" s="355" t="s">
        <v>386</v>
      </c>
      <c r="H1529" s="374">
        <v>0</v>
      </c>
      <c r="I1529" s="357" t="s">
        <v>387</v>
      </c>
      <c r="J1529" s="357">
        <v>10.69</v>
      </c>
    </row>
    <row r="1530" spans="1:10" ht="55.5" customHeight="1" x14ac:dyDescent="0.15">
      <c r="A1530" s="354"/>
      <c r="B1530" s="356"/>
      <c r="C1530" s="354"/>
      <c r="D1530" s="354"/>
      <c r="E1530" s="354" t="s">
        <v>388</v>
      </c>
      <c r="F1530" s="354">
        <v>21.85</v>
      </c>
      <c r="G1530" s="355"/>
      <c r="H1530" s="374" t="s">
        <v>389</v>
      </c>
      <c r="I1530" s="357"/>
      <c r="J1530" s="357">
        <v>94.71</v>
      </c>
    </row>
    <row r="1531" spans="1:10" ht="55.5" customHeight="1" x14ac:dyDescent="0.15">
      <c r="A1531" s="354"/>
      <c r="B1531" s="356"/>
      <c r="C1531" s="354"/>
      <c r="D1531" s="354"/>
      <c r="E1531" s="354"/>
      <c r="F1531" s="354"/>
      <c r="G1531" s="355"/>
      <c r="H1531" s="374"/>
      <c r="I1531" s="357"/>
      <c r="J1531" s="357"/>
    </row>
    <row r="1532" spans="1:10" ht="55.5" customHeight="1" x14ac:dyDescent="0.15">
      <c r="A1532" s="354"/>
      <c r="B1532" s="356" t="s">
        <v>364</v>
      </c>
      <c r="C1532" s="354" t="s">
        <v>365</v>
      </c>
      <c r="D1532" s="354" t="s">
        <v>366</v>
      </c>
      <c r="E1532" s="354" t="s">
        <v>367</v>
      </c>
      <c r="F1532" s="354"/>
      <c r="G1532" s="355" t="s">
        <v>368</v>
      </c>
      <c r="H1532" s="374" t="s">
        <v>369</v>
      </c>
      <c r="I1532" s="357" t="s">
        <v>370</v>
      </c>
      <c r="J1532" s="357" t="s">
        <v>371</v>
      </c>
    </row>
    <row r="1533" spans="1:10" ht="55.5" customHeight="1" x14ac:dyDescent="0.15">
      <c r="A1533" s="354" t="s">
        <v>372</v>
      </c>
      <c r="B1533" s="356" t="s">
        <v>377</v>
      </c>
      <c r="C1533" s="354" t="s">
        <v>277</v>
      </c>
      <c r="D1533" s="354" t="s">
        <v>378</v>
      </c>
      <c r="E1533" s="354" t="s">
        <v>375</v>
      </c>
      <c r="F1533" s="354"/>
      <c r="G1533" s="355" t="s">
        <v>319</v>
      </c>
      <c r="H1533" s="374">
        <v>1</v>
      </c>
      <c r="I1533" s="357">
        <v>15.39</v>
      </c>
      <c r="J1533" s="357">
        <v>15.39</v>
      </c>
    </row>
    <row r="1534" spans="1:10" ht="55.5" customHeight="1" x14ac:dyDescent="0.15">
      <c r="A1534" s="354" t="s">
        <v>376</v>
      </c>
      <c r="B1534" s="356" t="s">
        <v>963</v>
      </c>
      <c r="C1534" s="354" t="s">
        <v>277</v>
      </c>
      <c r="D1534" s="354" t="s">
        <v>964</v>
      </c>
      <c r="E1534" s="354" t="s">
        <v>375</v>
      </c>
      <c r="F1534" s="354"/>
      <c r="G1534" s="355" t="s">
        <v>319</v>
      </c>
      <c r="H1534" s="374">
        <v>1</v>
      </c>
      <c r="I1534" s="357">
        <v>0.16</v>
      </c>
      <c r="J1534" s="357">
        <v>0.16</v>
      </c>
    </row>
    <row r="1535" spans="1:10" ht="55.5" customHeight="1" x14ac:dyDescent="0.15">
      <c r="A1535" s="354" t="s">
        <v>393</v>
      </c>
      <c r="B1535" s="356" t="s">
        <v>965</v>
      </c>
      <c r="C1535" s="354" t="s">
        <v>277</v>
      </c>
      <c r="D1535" s="354" t="s">
        <v>966</v>
      </c>
      <c r="E1535" s="354" t="s">
        <v>568</v>
      </c>
      <c r="F1535" s="354"/>
      <c r="G1535" s="355" t="s">
        <v>319</v>
      </c>
      <c r="H1535" s="374">
        <v>1</v>
      </c>
      <c r="I1535" s="357">
        <v>11.11</v>
      </c>
      <c r="J1535" s="357">
        <v>11.11</v>
      </c>
    </row>
    <row r="1536" spans="1:10" ht="55.5" customHeight="1" x14ac:dyDescent="0.15">
      <c r="A1536" s="354" t="s">
        <v>393</v>
      </c>
      <c r="B1536" s="356" t="s">
        <v>931</v>
      </c>
      <c r="C1536" s="354" t="s">
        <v>277</v>
      </c>
      <c r="D1536" s="354" t="s">
        <v>932</v>
      </c>
      <c r="E1536" s="354" t="s">
        <v>798</v>
      </c>
      <c r="F1536" s="354"/>
      <c r="G1536" s="355" t="s">
        <v>319</v>
      </c>
      <c r="H1536" s="374">
        <v>1</v>
      </c>
      <c r="I1536" s="357">
        <v>1.83</v>
      </c>
      <c r="J1536" s="357">
        <v>1.83</v>
      </c>
    </row>
    <row r="1537" spans="1:10" ht="55.5" customHeight="1" x14ac:dyDescent="0.15">
      <c r="A1537" s="354" t="s">
        <v>393</v>
      </c>
      <c r="B1537" s="356" t="s">
        <v>933</v>
      </c>
      <c r="C1537" s="354" t="s">
        <v>277</v>
      </c>
      <c r="D1537" s="354" t="s">
        <v>934</v>
      </c>
      <c r="E1537" s="354" t="s">
        <v>806</v>
      </c>
      <c r="F1537" s="354"/>
      <c r="G1537" s="355" t="s">
        <v>319</v>
      </c>
      <c r="H1537" s="374">
        <v>1</v>
      </c>
      <c r="I1537" s="357">
        <v>0.71</v>
      </c>
      <c r="J1537" s="357">
        <v>0.71</v>
      </c>
    </row>
    <row r="1538" spans="1:10" ht="55.5" customHeight="1" x14ac:dyDescent="0.15">
      <c r="A1538" s="354" t="s">
        <v>393</v>
      </c>
      <c r="B1538" s="356" t="s">
        <v>827</v>
      </c>
      <c r="C1538" s="354" t="s">
        <v>277</v>
      </c>
      <c r="D1538" s="354" t="s">
        <v>828</v>
      </c>
      <c r="E1538" s="354" t="s">
        <v>798</v>
      </c>
      <c r="F1538" s="354"/>
      <c r="G1538" s="355" t="s">
        <v>319</v>
      </c>
      <c r="H1538" s="374">
        <v>1</v>
      </c>
      <c r="I1538" s="357">
        <v>0.43</v>
      </c>
      <c r="J1538" s="357">
        <v>0.43</v>
      </c>
    </row>
    <row r="1539" spans="1:10" ht="55.5" customHeight="1" x14ac:dyDescent="0.15">
      <c r="A1539" s="354" t="s">
        <v>393</v>
      </c>
      <c r="B1539" s="356" t="s">
        <v>829</v>
      </c>
      <c r="C1539" s="354" t="s">
        <v>277</v>
      </c>
      <c r="D1539" s="354" t="s">
        <v>830</v>
      </c>
      <c r="E1539" s="354" t="s">
        <v>801</v>
      </c>
      <c r="F1539" s="354"/>
      <c r="G1539" s="355" t="s">
        <v>319</v>
      </c>
      <c r="H1539" s="374">
        <v>1</v>
      </c>
      <c r="I1539" s="357">
        <v>0.05</v>
      </c>
      <c r="J1539" s="357">
        <v>0.05</v>
      </c>
    </row>
    <row r="1540" spans="1:10" ht="55.5" customHeight="1" x14ac:dyDescent="0.15">
      <c r="A1540" s="354" t="s">
        <v>393</v>
      </c>
      <c r="B1540" s="356" t="s">
        <v>1095</v>
      </c>
      <c r="C1540" s="354" t="s">
        <v>277</v>
      </c>
      <c r="D1540" s="354" t="s">
        <v>1096</v>
      </c>
      <c r="E1540" s="354" t="s">
        <v>542</v>
      </c>
      <c r="F1540" s="354"/>
      <c r="G1540" s="355" t="s">
        <v>319</v>
      </c>
      <c r="H1540" s="374">
        <v>1</v>
      </c>
      <c r="I1540" s="357">
        <v>0.32</v>
      </c>
      <c r="J1540" s="357">
        <v>0.32</v>
      </c>
    </row>
    <row r="1541" spans="1:10" ht="55.5" customHeight="1" x14ac:dyDescent="0.15">
      <c r="A1541" s="354" t="s">
        <v>393</v>
      </c>
      <c r="B1541" s="356" t="s">
        <v>1097</v>
      </c>
      <c r="C1541" s="354" t="s">
        <v>277</v>
      </c>
      <c r="D1541" s="354" t="s">
        <v>1098</v>
      </c>
      <c r="E1541" s="354" t="s">
        <v>542</v>
      </c>
      <c r="F1541" s="354"/>
      <c r="G1541" s="355" t="s">
        <v>319</v>
      </c>
      <c r="H1541" s="374">
        <v>1</v>
      </c>
      <c r="I1541" s="357">
        <v>0.78</v>
      </c>
      <c r="J1541" s="357">
        <v>0.78</v>
      </c>
    </row>
    <row r="1542" spans="1:10" ht="55.5" customHeight="1" x14ac:dyDescent="0.15">
      <c r="A1542" s="354"/>
      <c r="B1542" s="356"/>
      <c r="C1542" s="354"/>
      <c r="D1542" s="354"/>
      <c r="E1542" s="354" t="s">
        <v>385</v>
      </c>
      <c r="F1542" s="354">
        <v>11.27</v>
      </c>
      <c r="G1542" s="355" t="s">
        <v>386</v>
      </c>
      <c r="H1542" s="374">
        <v>0</v>
      </c>
      <c r="I1542" s="357" t="s">
        <v>387</v>
      </c>
      <c r="J1542" s="357">
        <v>11.27</v>
      </c>
    </row>
    <row r="1543" spans="1:10" ht="55.5" customHeight="1" x14ac:dyDescent="0.15">
      <c r="A1543" s="354"/>
      <c r="B1543" s="356"/>
      <c r="C1543" s="354"/>
      <c r="D1543" s="354"/>
      <c r="E1543" s="354" t="s">
        <v>388</v>
      </c>
      <c r="F1543" s="354">
        <v>4.6100000000000003</v>
      </c>
      <c r="G1543" s="355"/>
      <c r="H1543" s="374" t="s">
        <v>389</v>
      </c>
      <c r="I1543" s="357"/>
      <c r="J1543" s="357">
        <v>20</v>
      </c>
    </row>
    <row r="1544" spans="1:10" ht="55.5" customHeight="1" x14ac:dyDescent="0.15">
      <c r="A1544" s="354"/>
      <c r="B1544" s="356"/>
      <c r="C1544" s="354"/>
      <c r="D1544" s="354"/>
      <c r="E1544" s="354"/>
      <c r="F1544" s="354"/>
      <c r="G1544" s="355"/>
      <c r="H1544" s="374"/>
      <c r="I1544" s="357"/>
      <c r="J1544" s="357"/>
    </row>
    <row r="1545" spans="1:10" ht="55.5" customHeight="1" x14ac:dyDescent="0.15">
      <c r="A1545" s="354"/>
      <c r="B1545" s="356" t="s">
        <v>364</v>
      </c>
      <c r="C1545" s="354" t="s">
        <v>365</v>
      </c>
      <c r="D1545" s="354" t="s">
        <v>366</v>
      </c>
      <c r="E1545" s="354" t="s">
        <v>367</v>
      </c>
      <c r="F1545" s="354"/>
      <c r="G1545" s="355" t="s">
        <v>368</v>
      </c>
      <c r="H1545" s="374" t="s">
        <v>369</v>
      </c>
      <c r="I1545" s="357" t="s">
        <v>370</v>
      </c>
      <c r="J1545" s="357" t="s">
        <v>371</v>
      </c>
    </row>
    <row r="1546" spans="1:10" ht="55.5" customHeight="1" x14ac:dyDescent="0.15">
      <c r="A1546" s="354" t="s">
        <v>372</v>
      </c>
      <c r="B1546" s="356" t="s">
        <v>443</v>
      </c>
      <c r="C1546" s="354" t="s">
        <v>283</v>
      </c>
      <c r="D1546" s="354" t="s">
        <v>378</v>
      </c>
      <c r="E1546" s="354" t="s">
        <v>392</v>
      </c>
      <c r="F1546" s="354"/>
      <c r="G1546" s="355" t="s">
        <v>319</v>
      </c>
      <c r="H1546" s="374">
        <v>1</v>
      </c>
      <c r="I1546" s="357">
        <v>14.81</v>
      </c>
      <c r="J1546" s="357">
        <v>14.81</v>
      </c>
    </row>
    <row r="1547" spans="1:10" ht="55.5" customHeight="1" x14ac:dyDescent="0.15">
      <c r="A1547" s="354" t="s">
        <v>376</v>
      </c>
      <c r="B1547" s="356" t="s">
        <v>787</v>
      </c>
      <c r="C1547" s="354" t="s">
        <v>283</v>
      </c>
      <c r="D1547" s="354" t="s">
        <v>788</v>
      </c>
      <c r="E1547" s="354" t="s">
        <v>392</v>
      </c>
      <c r="F1547" s="354"/>
      <c r="G1547" s="355" t="s">
        <v>752</v>
      </c>
      <c r="H1547" s="374">
        <v>1</v>
      </c>
      <c r="I1547" s="357">
        <v>0.15</v>
      </c>
      <c r="J1547" s="357">
        <v>0.15</v>
      </c>
    </row>
    <row r="1548" spans="1:10" ht="55.5" customHeight="1" x14ac:dyDescent="0.15">
      <c r="A1548" s="354" t="s">
        <v>393</v>
      </c>
      <c r="B1548" s="356" t="s">
        <v>789</v>
      </c>
      <c r="C1548" s="354" t="s">
        <v>283</v>
      </c>
      <c r="D1548" s="354" t="s">
        <v>790</v>
      </c>
      <c r="E1548" s="354" t="s">
        <v>568</v>
      </c>
      <c r="F1548" s="354"/>
      <c r="G1548" s="355" t="s">
        <v>319</v>
      </c>
      <c r="H1548" s="374">
        <v>1</v>
      </c>
      <c r="I1548" s="357">
        <v>10.54</v>
      </c>
      <c r="J1548" s="357">
        <v>10.54</v>
      </c>
    </row>
    <row r="1549" spans="1:10" ht="55.5" customHeight="1" x14ac:dyDescent="0.15">
      <c r="A1549" s="354" t="s">
        <v>393</v>
      </c>
      <c r="B1549" s="356" t="s">
        <v>804</v>
      </c>
      <c r="C1549" s="354" t="s">
        <v>283</v>
      </c>
      <c r="D1549" s="354" t="s">
        <v>805</v>
      </c>
      <c r="E1549" s="354" t="s">
        <v>806</v>
      </c>
      <c r="F1549" s="354"/>
      <c r="G1549" s="355" t="s">
        <v>319</v>
      </c>
      <c r="H1549" s="374">
        <v>1</v>
      </c>
      <c r="I1549" s="357">
        <v>0.71</v>
      </c>
      <c r="J1549" s="357">
        <v>0.71</v>
      </c>
    </row>
    <row r="1550" spans="1:10" ht="55.5" customHeight="1" x14ac:dyDescent="0.15">
      <c r="A1550" s="354" t="s">
        <v>393</v>
      </c>
      <c r="B1550" s="356" t="s">
        <v>807</v>
      </c>
      <c r="C1550" s="354" t="s">
        <v>283</v>
      </c>
      <c r="D1550" s="354" t="s">
        <v>808</v>
      </c>
      <c r="E1550" s="354" t="s">
        <v>798</v>
      </c>
      <c r="F1550" s="354"/>
      <c r="G1550" s="355" t="s">
        <v>319</v>
      </c>
      <c r="H1550" s="374">
        <v>1</v>
      </c>
      <c r="I1550" s="357">
        <v>0.43</v>
      </c>
      <c r="J1550" s="357">
        <v>0.43</v>
      </c>
    </row>
    <row r="1551" spans="1:10" ht="55.5" customHeight="1" x14ac:dyDescent="0.15">
      <c r="A1551" s="354" t="s">
        <v>393</v>
      </c>
      <c r="B1551" s="356" t="s">
        <v>799</v>
      </c>
      <c r="C1551" s="354" t="s">
        <v>283</v>
      </c>
      <c r="D1551" s="354" t="s">
        <v>800</v>
      </c>
      <c r="E1551" s="354" t="s">
        <v>801</v>
      </c>
      <c r="F1551" s="354"/>
      <c r="G1551" s="355" t="s">
        <v>319</v>
      </c>
      <c r="H1551" s="374">
        <v>1</v>
      </c>
      <c r="I1551" s="357">
        <v>0.05</v>
      </c>
      <c r="J1551" s="357">
        <v>0.05</v>
      </c>
    </row>
    <row r="1552" spans="1:10" ht="55.5" customHeight="1" x14ac:dyDescent="0.15">
      <c r="A1552" s="354" t="s">
        <v>393</v>
      </c>
      <c r="B1552" s="356" t="s">
        <v>1099</v>
      </c>
      <c r="C1552" s="354" t="s">
        <v>283</v>
      </c>
      <c r="D1552" s="354" t="s">
        <v>1098</v>
      </c>
      <c r="E1552" s="354" t="s">
        <v>542</v>
      </c>
      <c r="F1552" s="354"/>
      <c r="G1552" s="355" t="s">
        <v>319</v>
      </c>
      <c r="H1552" s="374">
        <v>1</v>
      </c>
      <c r="I1552" s="357">
        <v>0.78</v>
      </c>
      <c r="J1552" s="357">
        <v>0.78</v>
      </c>
    </row>
    <row r="1553" spans="1:10" ht="55.5" customHeight="1" x14ac:dyDescent="0.15">
      <c r="A1553" s="354" t="s">
        <v>393</v>
      </c>
      <c r="B1553" s="356" t="s">
        <v>1100</v>
      </c>
      <c r="C1553" s="354" t="s">
        <v>283</v>
      </c>
      <c r="D1553" s="354" t="s">
        <v>1096</v>
      </c>
      <c r="E1553" s="354" t="s">
        <v>542</v>
      </c>
      <c r="F1553" s="354"/>
      <c r="G1553" s="355" t="s">
        <v>319</v>
      </c>
      <c r="H1553" s="374">
        <v>1</v>
      </c>
      <c r="I1553" s="357">
        <v>0.32</v>
      </c>
      <c r="J1553" s="357">
        <v>0.32</v>
      </c>
    </row>
    <row r="1554" spans="1:10" ht="55.5" customHeight="1" x14ac:dyDescent="0.15">
      <c r="A1554" s="354" t="s">
        <v>393</v>
      </c>
      <c r="B1554" s="356" t="s">
        <v>796</v>
      </c>
      <c r="C1554" s="354" t="s">
        <v>283</v>
      </c>
      <c r="D1554" s="354" t="s">
        <v>797</v>
      </c>
      <c r="E1554" s="354" t="s">
        <v>798</v>
      </c>
      <c r="F1554" s="354"/>
      <c r="G1554" s="355" t="s">
        <v>319</v>
      </c>
      <c r="H1554" s="374">
        <v>1</v>
      </c>
      <c r="I1554" s="357">
        <v>1.83</v>
      </c>
      <c r="J1554" s="357">
        <v>1.83</v>
      </c>
    </row>
    <row r="1555" spans="1:10" ht="55.5" customHeight="1" x14ac:dyDescent="0.15">
      <c r="A1555" s="354"/>
      <c r="B1555" s="356"/>
      <c r="C1555" s="354"/>
      <c r="D1555" s="354"/>
      <c r="E1555" s="354" t="s">
        <v>385</v>
      </c>
      <c r="F1555" s="354">
        <v>10.69</v>
      </c>
      <c r="G1555" s="355" t="s">
        <v>386</v>
      </c>
      <c r="H1555" s="374">
        <v>0</v>
      </c>
      <c r="I1555" s="357" t="s">
        <v>387</v>
      </c>
      <c r="J1555" s="357">
        <v>10.69</v>
      </c>
    </row>
    <row r="1556" spans="1:10" ht="55.5" customHeight="1" x14ac:dyDescent="0.15">
      <c r="A1556" s="354"/>
      <c r="B1556" s="356"/>
      <c r="C1556" s="354"/>
      <c r="D1556" s="354"/>
      <c r="E1556" s="354" t="s">
        <v>388</v>
      </c>
      <c r="F1556" s="354">
        <v>4.4400000000000004</v>
      </c>
      <c r="G1556" s="355"/>
      <c r="H1556" s="374" t="s">
        <v>389</v>
      </c>
      <c r="I1556" s="357"/>
      <c r="J1556" s="357">
        <v>19.25</v>
      </c>
    </row>
    <row r="1557" spans="1:10" ht="55.5" customHeight="1" x14ac:dyDescent="0.15">
      <c r="A1557" s="354"/>
      <c r="B1557" s="356"/>
      <c r="C1557" s="354"/>
      <c r="D1557" s="354"/>
      <c r="E1557" s="354"/>
      <c r="F1557" s="354"/>
      <c r="G1557" s="355"/>
      <c r="H1557" s="374"/>
      <c r="I1557" s="357"/>
      <c r="J1557" s="357"/>
    </row>
    <row r="1558" spans="1:10" ht="55.5" customHeight="1" x14ac:dyDescent="0.15">
      <c r="A1558" s="354"/>
      <c r="B1558" s="356" t="s">
        <v>364</v>
      </c>
      <c r="C1558" s="354" t="s">
        <v>365</v>
      </c>
      <c r="D1558" s="354" t="s">
        <v>366</v>
      </c>
      <c r="E1558" s="354" t="s">
        <v>367</v>
      </c>
      <c r="F1558" s="354"/>
      <c r="G1558" s="355" t="s">
        <v>368</v>
      </c>
      <c r="H1558" s="374" t="s">
        <v>369</v>
      </c>
      <c r="I1558" s="357" t="s">
        <v>370</v>
      </c>
      <c r="J1558" s="357" t="s">
        <v>371</v>
      </c>
    </row>
    <row r="1559" spans="1:10" ht="55.5" customHeight="1" x14ac:dyDescent="0.15">
      <c r="A1559" s="354" t="s">
        <v>372</v>
      </c>
      <c r="B1559" s="356" t="s">
        <v>1101</v>
      </c>
      <c r="C1559" s="354" t="s">
        <v>280</v>
      </c>
      <c r="D1559" s="354" t="s">
        <v>1025</v>
      </c>
      <c r="E1559" s="354" t="s">
        <v>392</v>
      </c>
      <c r="F1559" s="354"/>
      <c r="G1559" s="355" t="s">
        <v>278</v>
      </c>
      <c r="H1559" s="374">
        <v>1</v>
      </c>
      <c r="I1559" s="357">
        <v>67.95</v>
      </c>
      <c r="J1559" s="357">
        <v>67.95</v>
      </c>
    </row>
    <row r="1560" spans="1:10" ht="55.5" customHeight="1" x14ac:dyDescent="0.15">
      <c r="A1560" s="354" t="s">
        <v>662</v>
      </c>
      <c r="B1560" s="356" t="s">
        <v>364</v>
      </c>
      <c r="C1560" s="354" t="s">
        <v>365</v>
      </c>
      <c r="D1560" s="354" t="s">
        <v>663</v>
      </c>
      <c r="E1560" s="354" t="s">
        <v>664</v>
      </c>
      <c r="F1560" s="354" t="s">
        <v>665</v>
      </c>
      <c r="G1560" s="355"/>
      <c r="H1560" s="374" t="s">
        <v>666</v>
      </c>
      <c r="I1560" s="357"/>
      <c r="J1560" s="357" t="s">
        <v>667</v>
      </c>
    </row>
    <row r="1561" spans="1:10" ht="55.5" customHeight="1" x14ac:dyDescent="0.15">
      <c r="A1561" s="354"/>
      <c r="B1561" s="356"/>
      <c r="C1561" s="354"/>
      <c r="D1561" s="354"/>
      <c r="E1561" s="354"/>
      <c r="F1561" s="354" t="s">
        <v>668</v>
      </c>
      <c r="G1561" s="355" t="s">
        <v>669</v>
      </c>
      <c r="H1561" s="374" t="s">
        <v>668</v>
      </c>
      <c r="I1561" s="357" t="s">
        <v>669</v>
      </c>
      <c r="J1561" s="357"/>
    </row>
    <row r="1562" spans="1:10" ht="55.5" customHeight="1" x14ac:dyDescent="0.15">
      <c r="A1562" s="354" t="s">
        <v>393</v>
      </c>
      <c r="B1562" s="356" t="s">
        <v>1102</v>
      </c>
      <c r="C1562" s="354" t="s">
        <v>280</v>
      </c>
      <c r="D1562" s="354" t="s">
        <v>1103</v>
      </c>
      <c r="E1562" s="354">
        <v>1</v>
      </c>
      <c r="F1562" s="354">
        <v>1</v>
      </c>
      <c r="G1562" s="355">
        <v>0</v>
      </c>
      <c r="H1562" s="374">
        <v>21.831499999999998</v>
      </c>
      <c r="I1562" s="357">
        <v>2.9308999999999998</v>
      </c>
      <c r="J1562" s="357">
        <v>21.831499999999998</v>
      </c>
    </row>
    <row r="1563" spans="1:10" ht="55.5" customHeight="1" x14ac:dyDescent="0.15">
      <c r="A1563" s="354" t="s">
        <v>393</v>
      </c>
      <c r="B1563" s="356" t="s">
        <v>1104</v>
      </c>
      <c r="C1563" s="354" t="s">
        <v>280</v>
      </c>
      <c r="D1563" s="354" t="s">
        <v>1105</v>
      </c>
      <c r="E1563" s="354">
        <v>1</v>
      </c>
      <c r="F1563" s="354">
        <v>1</v>
      </c>
      <c r="G1563" s="355">
        <v>0</v>
      </c>
      <c r="H1563" s="374">
        <v>8.3199999999999996E-2</v>
      </c>
      <c r="I1563" s="357">
        <v>4.5400000000000003E-2</v>
      </c>
      <c r="J1563" s="357">
        <v>8.3199999999999996E-2</v>
      </c>
    </row>
    <row r="1564" spans="1:10" ht="55.5" customHeight="1" x14ac:dyDescent="0.15">
      <c r="A1564" s="354"/>
      <c r="B1564" s="356"/>
      <c r="C1564" s="354"/>
      <c r="D1564" s="354"/>
      <c r="E1564" s="354"/>
      <c r="F1564" s="354"/>
      <c r="G1564" s="355" t="s">
        <v>676</v>
      </c>
      <c r="H1564" s="374"/>
      <c r="I1564" s="357"/>
      <c r="J1564" s="357">
        <v>21.9147</v>
      </c>
    </row>
    <row r="1565" spans="1:10" ht="55.5" customHeight="1" x14ac:dyDescent="0.15">
      <c r="A1565" s="354" t="s">
        <v>677</v>
      </c>
      <c r="B1565" s="356" t="s">
        <v>364</v>
      </c>
      <c r="C1565" s="354" t="s">
        <v>365</v>
      </c>
      <c r="D1565" s="354" t="s">
        <v>568</v>
      </c>
      <c r="E1565" s="354" t="s">
        <v>664</v>
      </c>
      <c r="F1565" s="354" t="s">
        <v>678</v>
      </c>
      <c r="G1565" s="355"/>
      <c r="H1565" s="374"/>
      <c r="I1565" s="357"/>
      <c r="J1565" s="357" t="s">
        <v>667</v>
      </c>
    </row>
    <row r="1566" spans="1:10" ht="55.5" customHeight="1" x14ac:dyDescent="0.15">
      <c r="A1566" s="354" t="s">
        <v>393</v>
      </c>
      <c r="B1566" s="356" t="s">
        <v>847</v>
      </c>
      <c r="C1566" s="354" t="s">
        <v>280</v>
      </c>
      <c r="D1566" s="354" t="s">
        <v>298</v>
      </c>
      <c r="E1566" s="354">
        <v>1</v>
      </c>
      <c r="F1566" s="354"/>
      <c r="G1566" s="355"/>
      <c r="H1566" s="374"/>
      <c r="I1566" s="357">
        <v>17.7377</v>
      </c>
      <c r="J1566" s="357">
        <v>17.7377</v>
      </c>
    </row>
    <row r="1567" spans="1:10" ht="55.5" customHeight="1" x14ac:dyDescent="0.15">
      <c r="A1567" s="354" t="s">
        <v>393</v>
      </c>
      <c r="B1567" s="356" t="s">
        <v>996</v>
      </c>
      <c r="C1567" s="354" t="s">
        <v>280</v>
      </c>
      <c r="D1567" s="354" t="s">
        <v>997</v>
      </c>
      <c r="E1567" s="354">
        <v>1</v>
      </c>
      <c r="F1567" s="354"/>
      <c r="G1567" s="355"/>
      <c r="H1567" s="374"/>
      <c r="I1567" s="357">
        <v>27.723099999999999</v>
      </c>
      <c r="J1567" s="357">
        <v>27.723099999999999</v>
      </c>
    </row>
    <row r="1568" spans="1:10" ht="55.5" customHeight="1" x14ac:dyDescent="0.15">
      <c r="A1568" s="354"/>
      <c r="B1568" s="356"/>
      <c r="C1568" s="354"/>
      <c r="D1568" s="354"/>
      <c r="E1568" s="354"/>
      <c r="F1568" s="354"/>
      <c r="G1568" s="355" t="s">
        <v>679</v>
      </c>
      <c r="H1568" s="374"/>
      <c r="I1568" s="357"/>
      <c r="J1568" s="357">
        <v>45.460799999999999</v>
      </c>
    </row>
    <row r="1569" spans="1:10" ht="55.5" customHeight="1" x14ac:dyDescent="0.15">
      <c r="A1569" s="354"/>
      <c r="B1569" s="356"/>
      <c r="C1569" s="354"/>
      <c r="D1569" s="354"/>
      <c r="E1569" s="354"/>
      <c r="F1569" s="354"/>
      <c r="G1569" s="355" t="s">
        <v>680</v>
      </c>
      <c r="H1569" s="374"/>
      <c r="I1569" s="357"/>
      <c r="J1569" s="357">
        <v>0</v>
      </c>
    </row>
    <row r="1570" spans="1:10" ht="55.5" customHeight="1" x14ac:dyDescent="0.15">
      <c r="A1570" s="354"/>
      <c r="B1570" s="356"/>
      <c r="C1570" s="354"/>
      <c r="D1570" s="354"/>
      <c r="E1570" s="354"/>
      <c r="F1570" s="354"/>
      <c r="G1570" s="355" t="s">
        <v>681</v>
      </c>
      <c r="H1570" s="374"/>
      <c r="I1570" s="357"/>
      <c r="J1570" s="357">
        <v>67.375500000000002</v>
      </c>
    </row>
    <row r="1571" spans="1:10" ht="55.5" customHeight="1" x14ac:dyDescent="0.15">
      <c r="A1571" s="354"/>
      <c r="B1571" s="356"/>
      <c r="C1571" s="354"/>
      <c r="D1571" s="354"/>
      <c r="E1571" s="354"/>
      <c r="F1571" s="354"/>
      <c r="G1571" s="355" t="s">
        <v>682</v>
      </c>
      <c r="H1571" s="374"/>
      <c r="I1571" s="357"/>
      <c r="J1571" s="357">
        <v>0</v>
      </c>
    </row>
    <row r="1572" spans="1:10" ht="55.5" customHeight="1" x14ac:dyDescent="0.15">
      <c r="A1572" s="354"/>
      <c r="B1572" s="356"/>
      <c r="C1572" s="354"/>
      <c r="D1572" s="354"/>
      <c r="E1572" s="354"/>
      <c r="F1572" s="354"/>
      <c r="G1572" s="355" t="s">
        <v>683</v>
      </c>
      <c r="H1572" s="374"/>
      <c r="I1572" s="357"/>
      <c r="J1572" s="357">
        <v>0</v>
      </c>
    </row>
    <row r="1573" spans="1:10" ht="55.5" customHeight="1" x14ac:dyDescent="0.15">
      <c r="A1573" s="354"/>
      <c r="B1573" s="356"/>
      <c r="C1573" s="354"/>
      <c r="D1573" s="354"/>
      <c r="E1573" s="354"/>
      <c r="F1573" s="354"/>
      <c r="G1573" s="355" t="s">
        <v>684</v>
      </c>
      <c r="H1573" s="374"/>
      <c r="I1573" s="357"/>
      <c r="J1573" s="357">
        <v>1.3371999999999999</v>
      </c>
    </row>
    <row r="1574" spans="1:10" ht="55.5" customHeight="1" x14ac:dyDescent="0.15">
      <c r="A1574" s="354"/>
      <c r="B1574" s="356"/>
      <c r="C1574" s="354"/>
      <c r="D1574" s="354"/>
      <c r="E1574" s="354"/>
      <c r="F1574" s="354"/>
      <c r="G1574" s="355" t="s">
        <v>685</v>
      </c>
      <c r="H1574" s="374"/>
      <c r="I1574" s="357"/>
      <c r="J1574" s="357">
        <v>50.384799999999998</v>
      </c>
    </row>
    <row r="1575" spans="1:10" ht="55.5" customHeight="1" x14ac:dyDescent="0.15">
      <c r="A1575" s="354" t="s">
        <v>697</v>
      </c>
      <c r="B1575" s="356" t="s">
        <v>365</v>
      </c>
      <c r="C1575" s="354" t="s">
        <v>364</v>
      </c>
      <c r="D1575" s="354" t="s">
        <v>395</v>
      </c>
      <c r="E1575" s="354" t="s">
        <v>664</v>
      </c>
      <c r="F1575" s="354" t="s">
        <v>688</v>
      </c>
      <c r="G1575" s="355" t="s">
        <v>689</v>
      </c>
      <c r="H1575" s="374"/>
      <c r="I1575" s="357"/>
      <c r="J1575" s="357" t="s">
        <v>667</v>
      </c>
    </row>
    <row r="1576" spans="1:10" ht="55.5" customHeight="1" x14ac:dyDescent="0.15">
      <c r="A1576" s="354" t="s">
        <v>393</v>
      </c>
      <c r="B1576" s="356" t="s">
        <v>280</v>
      </c>
      <c r="C1576" s="354" t="s">
        <v>1106</v>
      </c>
      <c r="D1576" s="354" t="s">
        <v>1107</v>
      </c>
      <c r="E1576" s="354">
        <v>1</v>
      </c>
      <c r="F1576" s="354" t="s">
        <v>278</v>
      </c>
      <c r="G1576" s="355">
        <v>17.544499999999999</v>
      </c>
      <c r="H1576" s="374"/>
      <c r="I1576" s="357"/>
      <c r="J1576" s="357">
        <v>17.544499999999999</v>
      </c>
    </row>
    <row r="1577" spans="1:10" ht="55.5" customHeight="1" x14ac:dyDescent="0.15">
      <c r="A1577" s="354"/>
      <c r="B1577" s="356"/>
      <c r="C1577" s="354"/>
      <c r="D1577" s="354"/>
      <c r="E1577" s="354"/>
      <c r="F1577" s="354"/>
      <c r="G1577" s="355" t="s">
        <v>700</v>
      </c>
      <c r="H1577" s="374"/>
      <c r="I1577" s="357"/>
      <c r="J1577" s="357">
        <v>17.544499999999999</v>
      </c>
    </row>
    <row r="1578" spans="1:10" ht="55.5" customHeight="1" x14ac:dyDescent="0.15">
      <c r="A1578" s="354" t="s">
        <v>701</v>
      </c>
      <c r="B1578" s="356" t="s">
        <v>365</v>
      </c>
      <c r="C1578" s="354" t="s">
        <v>393</v>
      </c>
      <c r="D1578" s="354" t="s">
        <v>702</v>
      </c>
      <c r="E1578" s="354" t="s">
        <v>364</v>
      </c>
      <c r="F1578" s="354" t="s">
        <v>664</v>
      </c>
      <c r="G1578" s="355" t="s">
        <v>688</v>
      </c>
      <c r="H1578" s="374" t="s">
        <v>689</v>
      </c>
      <c r="I1578" s="357"/>
      <c r="J1578" s="357" t="s">
        <v>667</v>
      </c>
    </row>
    <row r="1579" spans="1:10" ht="55.5" customHeight="1" x14ac:dyDescent="0.15">
      <c r="A1579" s="354" t="s">
        <v>703</v>
      </c>
      <c r="B1579" s="356" t="s">
        <v>280</v>
      </c>
      <c r="C1579" s="354" t="s">
        <v>1106</v>
      </c>
      <c r="D1579" s="354" t="s">
        <v>704</v>
      </c>
      <c r="E1579" s="354">
        <v>5914655</v>
      </c>
      <c r="F1579" s="354">
        <v>1E-3</v>
      </c>
      <c r="G1579" s="355" t="s">
        <v>294</v>
      </c>
      <c r="H1579" s="374">
        <v>21.69</v>
      </c>
      <c r="I1579" s="357"/>
      <c r="J1579" s="357">
        <v>2.1700000000000001E-2</v>
      </c>
    </row>
    <row r="1580" spans="1:10" ht="55.5" customHeight="1" x14ac:dyDescent="0.15">
      <c r="A1580" s="354"/>
      <c r="B1580" s="356"/>
      <c r="C1580" s="354"/>
      <c r="D1580" s="354"/>
      <c r="E1580" s="354"/>
      <c r="F1580" s="354"/>
      <c r="G1580" s="355" t="s">
        <v>705</v>
      </c>
      <c r="H1580" s="374"/>
      <c r="I1580" s="357"/>
      <c r="J1580" s="357">
        <v>2.1700000000000001E-2</v>
      </c>
    </row>
    <row r="1581" spans="1:10" ht="55.5" customHeight="1" x14ac:dyDescent="0.15">
      <c r="A1581" s="354" t="s">
        <v>706</v>
      </c>
      <c r="B1581" s="356" t="s">
        <v>365</v>
      </c>
      <c r="C1581" s="354" t="s">
        <v>393</v>
      </c>
      <c r="D1581" s="354" t="s">
        <v>707</v>
      </c>
      <c r="E1581" s="354" t="s">
        <v>664</v>
      </c>
      <c r="F1581" s="354" t="s">
        <v>688</v>
      </c>
      <c r="G1581" s="355" t="s">
        <v>708</v>
      </c>
      <c r="H1581" s="374"/>
      <c r="I1581" s="357"/>
      <c r="J1581" s="357" t="s">
        <v>667</v>
      </c>
    </row>
    <row r="1582" spans="1:10" ht="55.5" customHeight="1" x14ac:dyDescent="0.15">
      <c r="A1582" s="354"/>
      <c r="B1582" s="356"/>
      <c r="C1582" s="354"/>
      <c r="D1582" s="354"/>
      <c r="E1582" s="354"/>
      <c r="F1582" s="354"/>
      <c r="G1582" s="355" t="s">
        <v>709</v>
      </c>
      <c r="H1582" s="374" t="s">
        <v>710</v>
      </c>
      <c r="I1582" s="357" t="s">
        <v>711</v>
      </c>
      <c r="J1582" s="357"/>
    </row>
    <row r="1583" spans="1:10" ht="55.5" customHeight="1" x14ac:dyDescent="0.15">
      <c r="A1583" s="354" t="s">
        <v>707</v>
      </c>
      <c r="B1583" s="356" t="s">
        <v>280</v>
      </c>
      <c r="C1583" s="354" t="s">
        <v>1106</v>
      </c>
      <c r="D1583" s="354" t="s">
        <v>1108</v>
      </c>
      <c r="E1583" s="354">
        <v>1E-3</v>
      </c>
      <c r="F1583" s="354" t="s">
        <v>281</v>
      </c>
      <c r="G1583" s="355" t="s">
        <v>713</v>
      </c>
      <c r="H1583" s="374" t="s">
        <v>714</v>
      </c>
      <c r="I1583" s="357" t="s">
        <v>715</v>
      </c>
      <c r="J1583" s="357">
        <v>0</v>
      </c>
    </row>
    <row r="1584" spans="1:10" ht="55.5" customHeight="1" x14ac:dyDescent="0.15">
      <c r="A1584" s="354"/>
      <c r="B1584" s="356"/>
      <c r="C1584" s="354"/>
      <c r="D1584" s="354"/>
      <c r="E1584" s="354"/>
      <c r="F1584" s="354"/>
      <c r="G1584" s="355" t="s">
        <v>716</v>
      </c>
      <c r="H1584" s="374"/>
      <c r="I1584" s="357"/>
      <c r="J1584" s="357">
        <v>0</v>
      </c>
    </row>
    <row r="1585" spans="1:10" ht="55.5" customHeight="1" x14ac:dyDescent="0.15">
      <c r="A1585" s="354"/>
      <c r="B1585" s="356"/>
      <c r="C1585" s="354"/>
      <c r="D1585" s="354"/>
      <c r="E1585" s="354" t="s">
        <v>385</v>
      </c>
      <c r="F1585" s="354">
        <v>34.005276801911428</v>
      </c>
      <c r="G1585" s="355" t="s">
        <v>386</v>
      </c>
      <c r="H1585" s="374">
        <v>0</v>
      </c>
      <c r="I1585" s="357" t="s">
        <v>387</v>
      </c>
      <c r="J1585" s="357">
        <v>34.005276823533052</v>
      </c>
    </row>
    <row r="1586" spans="1:10" ht="55.5" customHeight="1" x14ac:dyDescent="0.15">
      <c r="A1586" s="354"/>
      <c r="B1586" s="356"/>
      <c r="C1586" s="354"/>
      <c r="D1586" s="354"/>
      <c r="E1586" s="354" t="s">
        <v>388</v>
      </c>
      <c r="F1586" s="354">
        <v>20.38</v>
      </c>
      <c r="G1586" s="355"/>
      <c r="H1586" s="374" t="s">
        <v>389</v>
      </c>
      <c r="I1586" s="357"/>
      <c r="J1586" s="357">
        <v>88.33</v>
      </c>
    </row>
    <row r="1587" spans="1:10" ht="55.5" customHeight="1" x14ac:dyDescent="0.15">
      <c r="A1587" s="354"/>
      <c r="B1587" s="356"/>
      <c r="C1587" s="354"/>
      <c r="D1587" s="354"/>
      <c r="E1587" s="354"/>
      <c r="F1587" s="354"/>
      <c r="G1587" s="355"/>
      <c r="H1587" s="374"/>
      <c r="I1587" s="357"/>
      <c r="J1587" s="357"/>
    </row>
    <row r="1588" spans="1:10" ht="55.5" customHeight="1" x14ac:dyDescent="0.15">
      <c r="A1588" s="354"/>
      <c r="B1588" s="356" t="s">
        <v>364</v>
      </c>
      <c r="C1588" s="354" t="s">
        <v>365</v>
      </c>
      <c r="D1588" s="354" t="s">
        <v>366</v>
      </c>
      <c r="E1588" s="354" t="s">
        <v>367</v>
      </c>
      <c r="F1588" s="354"/>
      <c r="G1588" s="355" t="s">
        <v>368</v>
      </c>
      <c r="H1588" s="374" t="s">
        <v>369</v>
      </c>
      <c r="I1588" s="357" t="s">
        <v>370</v>
      </c>
      <c r="J1588" s="357" t="s">
        <v>371</v>
      </c>
    </row>
    <row r="1589" spans="1:10" ht="55.5" customHeight="1" x14ac:dyDescent="0.15">
      <c r="A1589" s="354" t="s">
        <v>372</v>
      </c>
      <c r="B1589" s="356" t="s">
        <v>463</v>
      </c>
      <c r="C1589" s="354" t="s">
        <v>283</v>
      </c>
      <c r="D1589" s="354" t="s">
        <v>464</v>
      </c>
      <c r="E1589" s="354" t="s">
        <v>392</v>
      </c>
      <c r="F1589" s="354"/>
      <c r="G1589" s="355" t="s">
        <v>42</v>
      </c>
      <c r="H1589" s="374">
        <v>1</v>
      </c>
      <c r="I1589" s="357">
        <v>1009.14</v>
      </c>
      <c r="J1589" s="357">
        <v>1009.14</v>
      </c>
    </row>
    <row r="1590" spans="1:10" ht="55.5" customHeight="1" x14ac:dyDescent="0.15">
      <c r="A1590" s="354" t="s">
        <v>376</v>
      </c>
      <c r="B1590" s="356" t="s">
        <v>607</v>
      </c>
      <c r="C1590" s="354" t="s">
        <v>283</v>
      </c>
      <c r="D1590" s="354" t="s">
        <v>595</v>
      </c>
      <c r="E1590" s="354" t="s">
        <v>392</v>
      </c>
      <c r="F1590" s="354"/>
      <c r="G1590" s="355" t="s">
        <v>319</v>
      </c>
      <c r="H1590" s="374">
        <v>2.5</v>
      </c>
      <c r="I1590" s="357">
        <v>18.97</v>
      </c>
      <c r="J1590" s="357">
        <v>47.42</v>
      </c>
    </row>
    <row r="1591" spans="1:10" ht="55.5" customHeight="1" x14ac:dyDescent="0.15">
      <c r="A1591" s="354" t="s">
        <v>376</v>
      </c>
      <c r="B1591" s="356" t="s">
        <v>608</v>
      </c>
      <c r="C1591" s="354" t="s">
        <v>283</v>
      </c>
      <c r="D1591" s="354" t="s">
        <v>609</v>
      </c>
      <c r="E1591" s="354" t="s">
        <v>392</v>
      </c>
      <c r="F1591" s="354"/>
      <c r="G1591" s="355" t="s">
        <v>319</v>
      </c>
      <c r="H1591" s="374">
        <v>2.5</v>
      </c>
      <c r="I1591" s="357">
        <v>14.86</v>
      </c>
      <c r="J1591" s="357">
        <v>37.15</v>
      </c>
    </row>
    <row r="1592" spans="1:10" ht="55.5" customHeight="1" x14ac:dyDescent="0.15">
      <c r="A1592" s="354" t="s">
        <v>376</v>
      </c>
      <c r="B1592" s="356" t="s">
        <v>1014</v>
      </c>
      <c r="C1592" s="354" t="s">
        <v>283</v>
      </c>
      <c r="D1592" s="354" t="s">
        <v>1015</v>
      </c>
      <c r="E1592" s="354" t="s">
        <v>392</v>
      </c>
      <c r="F1592" s="354"/>
      <c r="G1592" s="355" t="s">
        <v>348</v>
      </c>
      <c r="H1592" s="374">
        <v>1.96</v>
      </c>
      <c r="I1592" s="357">
        <v>72.86</v>
      </c>
      <c r="J1592" s="357">
        <v>142.80000000000001</v>
      </c>
    </row>
    <row r="1593" spans="1:10" ht="55.5" customHeight="1" x14ac:dyDescent="0.15">
      <c r="A1593" s="354" t="s">
        <v>376</v>
      </c>
      <c r="B1593" s="356" t="s">
        <v>578</v>
      </c>
      <c r="C1593" s="354" t="s">
        <v>283</v>
      </c>
      <c r="D1593" s="354" t="s">
        <v>68</v>
      </c>
      <c r="E1593" s="354" t="s">
        <v>392</v>
      </c>
      <c r="F1593" s="354"/>
      <c r="G1593" s="355" t="s">
        <v>348</v>
      </c>
      <c r="H1593" s="374">
        <v>0.84</v>
      </c>
      <c r="I1593" s="357">
        <v>46.99</v>
      </c>
      <c r="J1593" s="357">
        <v>39.47</v>
      </c>
    </row>
    <row r="1594" spans="1:10" ht="55.5" customHeight="1" x14ac:dyDescent="0.15">
      <c r="A1594" s="354" t="s">
        <v>376</v>
      </c>
      <c r="B1594" s="356" t="s">
        <v>591</v>
      </c>
      <c r="C1594" s="354" t="s">
        <v>283</v>
      </c>
      <c r="D1594" s="354" t="s">
        <v>24</v>
      </c>
      <c r="E1594" s="354" t="s">
        <v>392</v>
      </c>
      <c r="F1594" s="354"/>
      <c r="G1594" s="355" t="s">
        <v>348</v>
      </c>
      <c r="H1594" s="374">
        <v>2.8</v>
      </c>
      <c r="I1594" s="357">
        <v>31.54</v>
      </c>
      <c r="J1594" s="357">
        <v>88.31</v>
      </c>
    </row>
    <row r="1595" spans="1:10" ht="55.5" customHeight="1" x14ac:dyDescent="0.15">
      <c r="A1595" s="354" t="s">
        <v>393</v>
      </c>
      <c r="B1595" s="356" t="s">
        <v>1109</v>
      </c>
      <c r="C1595" s="354" t="s">
        <v>283</v>
      </c>
      <c r="D1595" s="354" t="s">
        <v>1110</v>
      </c>
      <c r="E1595" s="354" t="s">
        <v>395</v>
      </c>
      <c r="F1595" s="354"/>
      <c r="G1595" s="355" t="s">
        <v>42</v>
      </c>
      <c r="H1595" s="374">
        <v>1</v>
      </c>
      <c r="I1595" s="357">
        <v>653.99</v>
      </c>
      <c r="J1595" s="357">
        <v>653.99</v>
      </c>
    </row>
    <row r="1596" spans="1:10" ht="55.5" customHeight="1" x14ac:dyDescent="0.15">
      <c r="A1596" s="354"/>
      <c r="B1596" s="356"/>
      <c r="C1596" s="354"/>
      <c r="D1596" s="354"/>
      <c r="E1596" s="354" t="s">
        <v>385</v>
      </c>
      <c r="F1596" s="354">
        <v>175.12</v>
      </c>
      <c r="G1596" s="355" t="s">
        <v>386</v>
      </c>
      <c r="H1596" s="374">
        <v>0</v>
      </c>
      <c r="I1596" s="357" t="s">
        <v>387</v>
      </c>
      <c r="J1596" s="357">
        <v>175.12</v>
      </c>
    </row>
    <row r="1597" spans="1:10" ht="55.5" customHeight="1" x14ac:dyDescent="0.15">
      <c r="A1597" s="354"/>
      <c r="B1597" s="356"/>
      <c r="C1597" s="354"/>
      <c r="D1597" s="354"/>
      <c r="E1597" s="354" t="s">
        <v>388</v>
      </c>
      <c r="F1597" s="354">
        <v>302.74</v>
      </c>
      <c r="G1597" s="355"/>
      <c r="H1597" s="374" t="s">
        <v>389</v>
      </c>
      <c r="I1597" s="357"/>
      <c r="J1597" s="357">
        <v>1311.88</v>
      </c>
    </row>
    <row r="1598" spans="1:10" ht="55.5" customHeight="1" x14ac:dyDescent="0.15">
      <c r="A1598" s="354"/>
      <c r="B1598" s="356"/>
      <c r="C1598" s="354"/>
      <c r="D1598" s="354"/>
      <c r="E1598" s="354"/>
      <c r="F1598" s="354"/>
      <c r="G1598" s="355"/>
      <c r="H1598" s="374"/>
      <c r="I1598" s="357"/>
      <c r="J1598" s="357"/>
    </row>
    <row r="1599" spans="1:10" ht="55.5" customHeight="1" x14ac:dyDescent="0.15">
      <c r="A1599" s="354"/>
      <c r="B1599" s="356" t="s">
        <v>364</v>
      </c>
      <c r="C1599" s="354" t="s">
        <v>365</v>
      </c>
      <c r="D1599" s="354" t="s">
        <v>366</v>
      </c>
      <c r="E1599" s="354" t="s">
        <v>367</v>
      </c>
      <c r="F1599" s="354"/>
      <c r="G1599" s="355" t="s">
        <v>368</v>
      </c>
      <c r="H1599" s="374" t="s">
        <v>369</v>
      </c>
      <c r="I1599" s="357" t="s">
        <v>370</v>
      </c>
      <c r="J1599" s="357" t="s">
        <v>371</v>
      </c>
    </row>
    <row r="1600" spans="1:10" ht="55.5" customHeight="1" x14ac:dyDescent="0.15">
      <c r="A1600" s="354" t="s">
        <v>372</v>
      </c>
      <c r="B1600" s="356" t="s">
        <v>1111</v>
      </c>
      <c r="C1600" s="354" t="s">
        <v>280</v>
      </c>
      <c r="D1600" s="354" t="s">
        <v>1112</v>
      </c>
      <c r="E1600" s="354" t="s">
        <v>392</v>
      </c>
      <c r="F1600" s="354"/>
      <c r="G1600" s="355" t="s">
        <v>281</v>
      </c>
      <c r="H1600" s="374">
        <v>1</v>
      </c>
      <c r="I1600" s="357">
        <v>0.64</v>
      </c>
      <c r="J1600" s="357">
        <v>0.64</v>
      </c>
    </row>
    <row r="1601" spans="1:10" ht="55.5" customHeight="1" x14ac:dyDescent="0.15">
      <c r="A1601" s="354" t="s">
        <v>662</v>
      </c>
      <c r="B1601" s="356" t="s">
        <v>364</v>
      </c>
      <c r="C1601" s="354" t="s">
        <v>365</v>
      </c>
      <c r="D1601" s="354" t="s">
        <v>663</v>
      </c>
      <c r="E1601" s="354" t="s">
        <v>664</v>
      </c>
      <c r="F1601" s="354" t="s">
        <v>665</v>
      </c>
      <c r="G1601" s="355"/>
      <c r="H1601" s="374" t="s">
        <v>666</v>
      </c>
      <c r="I1601" s="357"/>
      <c r="J1601" s="357" t="s">
        <v>667</v>
      </c>
    </row>
    <row r="1602" spans="1:10" ht="55.5" customHeight="1" x14ac:dyDescent="0.15">
      <c r="A1602" s="354"/>
      <c r="B1602" s="356"/>
      <c r="C1602" s="354"/>
      <c r="D1602" s="354"/>
      <c r="E1602" s="354"/>
      <c r="F1602" s="354" t="s">
        <v>668</v>
      </c>
      <c r="G1602" s="355" t="s">
        <v>669</v>
      </c>
      <c r="H1602" s="374" t="s">
        <v>668</v>
      </c>
      <c r="I1602" s="357" t="s">
        <v>669</v>
      </c>
      <c r="J1602" s="357"/>
    </row>
    <row r="1603" spans="1:10" ht="55.5" customHeight="1" x14ac:dyDescent="0.15">
      <c r="A1603" s="354" t="s">
        <v>393</v>
      </c>
      <c r="B1603" s="356" t="s">
        <v>292</v>
      </c>
      <c r="C1603" s="354" t="s">
        <v>280</v>
      </c>
      <c r="D1603" s="354" t="s">
        <v>793</v>
      </c>
      <c r="E1603" s="354">
        <v>1</v>
      </c>
      <c r="F1603" s="354">
        <v>1</v>
      </c>
      <c r="G1603" s="355">
        <v>0</v>
      </c>
      <c r="H1603" s="374">
        <v>152.85239999999999</v>
      </c>
      <c r="I1603" s="357">
        <v>46.717399999999998</v>
      </c>
      <c r="J1603" s="357">
        <v>152.85239999999999</v>
      </c>
    </row>
    <row r="1604" spans="1:10" ht="55.5" customHeight="1" x14ac:dyDescent="0.15">
      <c r="A1604" s="354"/>
      <c r="B1604" s="356"/>
      <c r="C1604" s="354"/>
      <c r="D1604" s="354"/>
      <c r="E1604" s="354"/>
      <c r="F1604" s="354"/>
      <c r="G1604" s="355" t="s">
        <v>676</v>
      </c>
      <c r="H1604" s="374"/>
      <c r="I1604" s="357"/>
      <c r="J1604" s="357">
        <v>152.85239999999999</v>
      </c>
    </row>
    <row r="1605" spans="1:10" ht="55.5" customHeight="1" x14ac:dyDescent="0.15">
      <c r="A1605" s="354"/>
      <c r="B1605" s="356"/>
      <c r="C1605" s="354"/>
      <c r="D1605" s="354"/>
      <c r="E1605" s="354"/>
      <c r="F1605" s="354"/>
      <c r="G1605" s="355" t="s">
        <v>681</v>
      </c>
      <c r="H1605" s="374"/>
      <c r="I1605" s="357"/>
      <c r="J1605" s="357">
        <v>152.85239999999999</v>
      </c>
    </row>
    <row r="1606" spans="1:10" ht="55.5" customHeight="1" x14ac:dyDescent="0.15">
      <c r="A1606" s="354"/>
      <c r="B1606" s="356"/>
      <c r="C1606" s="354"/>
      <c r="D1606" s="354"/>
      <c r="E1606" s="354"/>
      <c r="F1606" s="354"/>
      <c r="G1606" s="355" t="s">
        <v>682</v>
      </c>
      <c r="H1606" s="374"/>
      <c r="I1606" s="357"/>
      <c r="J1606" s="357">
        <v>4.6899999999999997E-2</v>
      </c>
    </row>
    <row r="1607" spans="1:10" ht="55.5" customHeight="1" x14ac:dyDescent="0.15">
      <c r="A1607" s="354"/>
      <c r="B1607" s="356"/>
      <c r="C1607" s="354"/>
      <c r="D1607" s="354"/>
      <c r="E1607" s="354"/>
      <c r="F1607" s="354"/>
      <c r="G1607" s="355" t="s">
        <v>683</v>
      </c>
      <c r="H1607" s="374"/>
      <c r="I1607" s="357"/>
      <c r="J1607" s="357">
        <v>2.8799999999999999E-2</v>
      </c>
    </row>
    <row r="1608" spans="1:10" ht="55.5" customHeight="1" x14ac:dyDescent="0.15">
      <c r="A1608" s="354"/>
      <c r="B1608" s="356"/>
      <c r="C1608" s="354"/>
      <c r="D1608" s="354"/>
      <c r="E1608" s="354"/>
      <c r="F1608" s="354"/>
      <c r="G1608" s="355" t="s">
        <v>684</v>
      </c>
      <c r="H1608" s="374"/>
      <c r="I1608" s="357"/>
      <c r="J1608" s="357">
        <v>248.59</v>
      </c>
    </row>
    <row r="1609" spans="1:10" ht="55.5" customHeight="1" x14ac:dyDescent="0.15">
      <c r="A1609" s="354"/>
      <c r="B1609" s="356"/>
      <c r="C1609" s="354"/>
      <c r="D1609" s="354"/>
      <c r="E1609" s="354"/>
      <c r="F1609" s="354"/>
      <c r="G1609" s="355" t="s">
        <v>685</v>
      </c>
      <c r="H1609" s="374"/>
      <c r="I1609" s="357"/>
      <c r="J1609" s="357">
        <v>0.6149</v>
      </c>
    </row>
    <row r="1610" spans="1:10" ht="55.5" customHeight="1" x14ac:dyDescent="0.15">
      <c r="A1610" s="354"/>
      <c r="B1610" s="356"/>
      <c r="C1610" s="354"/>
      <c r="D1610" s="354"/>
      <c r="E1610" s="354" t="s">
        <v>385</v>
      </c>
      <c r="F1610" s="354">
        <v>0</v>
      </c>
      <c r="G1610" s="355" t="s">
        <v>386</v>
      </c>
      <c r="H1610" s="374">
        <v>0</v>
      </c>
      <c r="I1610" s="357" t="s">
        <v>387</v>
      </c>
      <c r="J1610" s="357">
        <v>0</v>
      </c>
    </row>
    <row r="1611" spans="1:10" ht="55.5" customHeight="1" x14ac:dyDescent="0.15">
      <c r="A1611" s="354"/>
      <c r="B1611" s="356"/>
      <c r="C1611" s="354"/>
      <c r="D1611" s="354"/>
      <c r="E1611" s="354" t="s">
        <v>388</v>
      </c>
      <c r="F1611" s="354">
        <v>0.19</v>
      </c>
      <c r="G1611" s="355"/>
      <c r="H1611" s="374" t="s">
        <v>389</v>
      </c>
      <c r="I1611" s="357"/>
      <c r="J1611" s="357">
        <v>0.83</v>
      </c>
    </row>
    <row r="1612" spans="1:10" ht="55.5" customHeight="1" x14ac:dyDescent="0.15">
      <c r="A1612" s="354"/>
      <c r="B1612" s="356"/>
      <c r="C1612" s="354"/>
      <c r="D1612" s="354"/>
      <c r="E1612" s="354"/>
      <c r="F1612" s="354"/>
      <c r="G1612" s="355"/>
      <c r="H1612" s="374"/>
      <c r="I1612" s="357"/>
      <c r="J1612" s="357"/>
    </row>
    <row r="1613" spans="1:10" ht="55.5" customHeight="1" x14ac:dyDescent="0.15">
      <c r="A1613" s="354"/>
      <c r="B1613" s="356" t="s">
        <v>364</v>
      </c>
      <c r="C1613" s="354" t="s">
        <v>365</v>
      </c>
      <c r="D1613" s="354" t="s">
        <v>366</v>
      </c>
      <c r="E1613" s="354" t="s">
        <v>367</v>
      </c>
      <c r="F1613" s="354"/>
      <c r="G1613" s="355" t="s">
        <v>368</v>
      </c>
      <c r="H1613" s="374" t="s">
        <v>369</v>
      </c>
      <c r="I1613" s="357" t="s">
        <v>370</v>
      </c>
      <c r="J1613" s="357" t="s">
        <v>371</v>
      </c>
    </row>
    <row r="1614" spans="1:10" ht="55.5" customHeight="1" x14ac:dyDescent="0.15">
      <c r="A1614" s="354" t="s">
        <v>372</v>
      </c>
      <c r="B1614" s="356" t="s">
        <v>1113</v>
      </c>
      <c r="C1614" s="354" t="s">
        <v>280</v>
      </c>
      <c r="D1614" s="354" t="s">
        <v>1114</v>
      </c>
      <c r="E1614" s="354" t="s">
        <v>392</v>
      </c>
      <c r="F1614" s="354"/>
      <c r="G1614" s="355" t="s">
        <v>281</v>
      </c>
      <c r="H1614" s="374">
        <v>1</v>
      </c>
      <c r="I1614" s="357">
        <v>0.52</v>
      </c>
      <c r="J1614" s="357">
        <v>0.52</v>
      </c>
    </row>
    <row r="1615" spans="1:10" ht="55.5" customHeight="1" x14ac:dyDescent="0.15">
      <c r="A1615" s="354" t="s">
        <v>662</v>
      </c>
      <c r="B1615" s="356" t="s">
        <v>364</v>
      </c>
      <c r="C1615" s="354" t="s">
        <v>365</v>
      </c>
      <c r="D1615" s="354" t="s">
        <v>663</v>
      </c>
      <c r="E1615" s="354" t="s">
        <v>664</v>
      </c>
      <c r="F1615" s="354" t="s">
        <v>665</v>
      </c>
      <c r="G1615" s="355"/>
      <c r="H1615" s="374" t="s">
        <v>666</v>
      </c>
      <c r="I1615" s="357"/>
      <c r="J1615" s="357" t="s">
        <v>667</v>
      </c>
    </row>
    <row r="1616" spans="1:10" ht="55.5" customHeight="1" x14ac:dyDescent="0.15">
      <c r="A1616" s="354"/>
      <c r="B1616" s="356"/>
      <c r="C1616" s="354"/>
      <c r="D1616" s="354"/>
      <c r="E1616" s="354"/>
      <c r="F1616" s="354" t="s">
        <v>668</v>
      </c>
      <c r="G1616" s="355" t="s">
        <v>669</v>
      </c>
      <c r="H1616" s="374" t="s">
        <v>668</v>
      </c>
      <c r="I1616" s="357" t="s">
        <v>669</v>
      </c>
      <c r="J1616" s="357"/>
    </row>
    <row r="1617" spans="1:10" ht="55.5" customHeight="1" x14ac:dyDescent="0.15">
      <c r="A1617" s="354" t="s">
        <v>393</v>
      </c>
      <c r="B1617" s="356" t="s">
        <v>292</v>
      </c>
      <c r="C1617" s="354" t="s">
        <v>280</v>
      </c>
      <c r="D1617" s="354" t="s">
        <v>793</v>
      </c>
      <c r="E1617" s="354">
        <v>1</v>
      </c>
      <c r="F1617" s="354">
        <v>1</v>
      </c>
      <c r="G1617" s="355">
        <v>0</v>
      </c>
      <c r="H1617" s="374">
        <v>152.85239999999999</v>
      </c>
      <c r="I1617" s="357">
        <v>46.717399999999998</v>
      </c>
      <c r="J1617" s="357">
        <v>152.85239999999999</v>
      </c>
    </row>
    <row r="1618" spans="1:10" ht="55.5" customHeight="1" x14ac:dyDescent="0.15">
      <c r="A1618" s="354"/>
      <c r="B1618" s="356"/>
      <c r="C1618" s="354"/>
      <c r="D1618" s="354"/>
      <c r="E1618" s="354"/>
      <c r="F1618" s="354"/>
      <c r="G1618" s="355" t="s">
        <v>676</v>
      </c>
      <c r="H1618" s="374"/>
      <c r="I1618" s="357"/>
      <c r="J1618" s="357">
        <v>152.85239999999999</v>
      </c>
    </row>
    <row r="1619" spans="1:10" ht="55.5" customHeight="1" x14ac:dyDescent="0.15">
      <c r="A1619" s="354"/>
      <c r="B1619" s="356"/>
      <c r="C1619" s="354"/>
      <c r="D1619" s="354"/>
      <c r="E1619" s="354"/>
      <c r="F1619" s="354"/>
      <c r="G1619" s="355" t="s">
        <v>681</v>
      </c>
      <c r="H1619" s="374"/>
      <c r="I1619" s="357"/>
      <c r="J1619" s="357">
        <v>152.85239999999999</v>
      </c>
    </row>
    <row r="1620" spans="1:10" ht="55.5" customHeight="1" x14ac:dyDescent="0.15">
      <c r="A1620" s="354"/>
      <c r="B1620" s="356"/>
      <c r="C1620" s="354"/>
      <c r="D1620" s="354"/>
      <c r="E1620" s="354"/>
      <c r="F1620" s="354"/>
      <c r="G1620" s="355" t="s">
        <v>682</v>
      </c>
      <c r="H1620" s="374"/>
      <c r="I1620" s="357"/>
      <c r="J1620" s="357">
        <v>4.6899999999999997E-2</v>
      </c>
    </row>
    <row r="1621" spans="1:10" ht="55.5" customHeight="1" x14ac:dyDescent="0.15">
      <c r="A1621" s="354"/>
      <c r="B1621" s="356"/>
      <c r="C1621" s="354"/>
      <c r="D1621" s="354"/>
      <c r="E1621" s="354"/>
      <c r="F1621" s="354"/>
      <c r="G1621" s="355" t="s">
        <v>683</v>
      </c>
      <c r="H1621" s="374"/>
      <c r="I1621" s="357"/>
      <c r="J1621" s="357">
        <v>2.3099999999999999E-2</v>
      </c>
    </row>
    <row r="1622" spans="1:10" ht="55.5" customHeight="1" x14ac:dyDescent="0.15">
      <c r="A1622" s="354"/>
      <c r="B1622" s="356"/>
      <c r="C1622" s="354"/>
      <c r="D1622" s="354"/>
      <c r="E1622" s="354"/>
      <c r="F1622" s="354"/>
      <c r="G1622" s="355" t="s">
        <v>684</v>
      </c>
      <c r="H1622" s="374"/>
      <c r="I1622" s="357"/>
      <c r="J1622" s="357">
        <v>310.73</v>
      </c>
    </row>
    <row r="1623" spans="1:10" ht="55.5" customHeight="1" x14ac:dyDescent="0.15">
      <c r="A1623" s="354"/>
      <c r="B1623" s="356"/>
      <c r="C1623" s="354"/>
      <c r="D1623" s="354"/>
      <c r="E1623" s="354"/>
      <c r="F1623" s="354"/>
      <c r="G1623" s="355" t="s">
        <v>685</v>
      </c>
      <c r="H1623" s="374"/>
      <c r="I1623" s="357"/>
      <c r="J1623" s="357">
        <v>0.4919</v>
      </c>
    </row>
    <row r="1624" spans="1:10" ht="55.5" customHeight="1" x14ac:dyDescent="0.15">
      <c r="A1624" s="354"/>
      <c r="B1624" s="356"/>
      <c r="C1624" s="354"/>
      <c r="D1624" s="354"/>
      <c r="E1624" s="354" t="s">
        <v>385</v>
      </c>
      <c r="F1624" s="354">
        <v>0</v>
      </c>
      <c r="G1624" s="355" t="s">
        <v>386</v>
      </c>
      <c r="H1624" s="374">
        <v>0</v>
      </c>
      <c r="I1624" s="357" t="s">
        <v>387</v>
      </c>
      <c r="J1624" s="357">
        <v>0</v>
      </c>
    </row>
    <row r="1625" spans="1:10" ht="55.5" customHeight="1" x14ac:dyDescent="0.15">
      <c r="A1625" s="354"/>
      <c r="B1625" s="356"/>
      <c r="C1625" s="354"/>
      <c r="D1625" s="354"/>
      <c r="E1625" s="354" t="s">
        <v>388</v>
      </c>
      <c r="F1625" s="354">
        <v>0.15</v>
      </c>
      <c r="G1625" s="355"/>
      <c r="H1625" s="374" t="s">
        <v>389</v>
      </c>
      <c r="I1625" s="357"/>
      <c r="J1625" s="357">
        <v>0.67</v>
      </c>
    </row>
    <row r="1626" spans="1:10" ht="55.5" customHeight="1" x14ac:dyDescent="0.15">
      <c r="A1626" s="354"/>
      <c r="B1626" s="356"/>
      <c r="C1626" s="354"/>
      <c r="D1626" s="354"/>
      <c r="E1626" s="354"/>
      <c r="F1626" s="354"/>
      <c r="G1626" s="355"/>
      <c r="H1626" s="374"/>
      <c r="I1626" s="357"/>
      <c r="J1626" s="357"/>
    </row>
    <row r="1627" spans="1:10" ht="55.5" customHeight="1" x14ac:dyDescent="0.15">
      <c r="A1627" s="354"/>
      <c r="B1627" s="356" t="s">
        <v>364</v>
      </c>
      <c r="C1627" s="354" t="s">
        <v>365</v>
      </c>
      <c r="D1627" s="354" t="s">
        <v>366</v>
      </c>
      <c r="E1627" s="354" t="s">
        <v>367</v>
      </c>
      <c r="F1627" s="354"/>
      <c r="G1627" s="355" t="s">
        <v>368</v>
      </c>
      <c r="H1627" s="374" t="s">
        <v>369</v>
      </c>
      <c r="I1627" s="357" t="s">
        <v>370</v>
      </c>
      <c r="J1627" s="357" t="s">
        <v>371</v>
      </c>
    </row>
    <row r="1628" spans="1:10" ht="55.5" customHeight="1" x14ac:dyDescent="0.15">
      <c r="A1628" s="354" t="s">
        <v>372</v>
      </c>
      <c r="B1628" s="356" t="s">
        <v>1115</v>
      </c>
      <c r="C1628" s="354" t="s">
        <v>280</v>
      </c>
      <c r="D1628" s="354" t="s">
        <v>1116</v>
      </c>
      <c r="E1628" s="354" t="s">
        <v>392</v>
      </c>
      <c r="F1628" s="354"/>
      <c r="G1628" s="355" t="s">
        <v>281</v>
      </c>
      <c r="H1628" s="374">
        <v>1</v>
      </c>
      <c r="I1628" s="357">
        <v>0.41</v>
      </c>
      <c r="J1628" s="357">
        <v>0.41</v>
      </c>
    </row>
    <row r="1629" spans="1:10" ht="55.5" customHeight="1" x14ac:dyDescent="0.15">
      <c r="A1629" s="354" t="s">
        <v>662</v>
      </c>
      <c r="B1629" s="356" t="s">
        <v>364</v>
      </c>
      <c r="C1629" s="354" t="s">
        <v>365</v>
      </c>
      <c r="D1629" s="354" t="s">
        <v>663</v>
      </c>
      <c r="E1629" s="354" t="s">
        <v>664</v>
      </c>
      <c r="F1629" s="354" t="s">
        <v>665</v>
      </c>
      <c r="G1629" s="355"/>
      <c r="H1629" s="374" t="s">
        <v>666</v>
      </c>
      <c r="I1629" s="357"/>
      <c r="J1629" s="357" t="s">
        <v>667</v>
      </c>
    </row>
    <row r="1630" spans="1:10" ht="55.5" customHeight="1" x14ac:dyDescent="0.15">
      <c r="A1630" s="354"/>
      <c r="B1630" s="356"/>
      <c r="C1630" s="354"/>
      <c r="D1630" s="354"/>
      <c r="E1630" s="354"/>
      <c r="F1630" s="354" t="s">
        <v>668</v>
      </c>
      <c r="G1630" s="355" t="s">
        <v>669</v>
      </c>
      <c r="H1630" s="374" t="s">
        <v>668</v>
      </c>
      <c r="I1630" s="357" t="s">
        <v>669</v>
      </c>
      <c r="J1630" s="357"/>
    </row>
    <row r="1631" spans="1:10" ht="55.5" customHeight="1" x14ac:dyDescent="0.15">
      <c r="A1631" s="354" t="s">
        <v>393</v>
      </c>
      <c r="B1631" s="356" t="s">
        <v>292</v>
      </c>
      <c r="C1631" s="354" t="s">
        <v>280</v>
      </c>
      <c r="D1631" s="354" t="s">
        <v>793</v>
      </c>
      <c r="E1631" s="354">
        <v>1</v>
      </c>
      <c r="F1631" s="354">
        <v>1</v>
      </c>
      <c r="G1631" s="355">
        <v>0</v>
      </c>
      <c r="H1631" s="374">
        <v>152.85239999999999</v>
      </c>
      <c r="I1631" s="357">
        <v>46.717399999999998</v>
      </c>
      <c r="J1631" s="357">
        <v>152.85239999999999</v>
      </c>
    </row>
    <row r="1632" spans="1:10" ht="55.5" customHeight="1" x14ac:dyDescent="0.15">
      <c r="A1632" s="354"/>
      <c r="B1632" s="356"/>
      <c r="C1632" s="354"/>
      <c r="D1632" s="354"/>
      <c r="E1632" s="354"/>
      <c r="F1632" s="354"/>
      <c r="G1632" s="355" t="s">
        <v>676</v>
      </c>
      <c r="H1632" s="374"/>
      <c r="I1632" s="357"/>
      <c r="J1632" s="357">
        <v>152.85239999999999</v>
      </c>
    </row>
    <row r="1633" spans="1:10" ht="55.5" customHeight="1" x14ac:dyDescent="0.15">
      <c r="A1633" s="354"/>
      <c r="B1633" s="356"/>
      <c r="C1633" s="354"/>
      <c r="D1633" s="354"/>
      <c r="E1633" s="354"/>
      <c r="F1633" s="354"/>
      <c r="G1633" s="355" t="s">
        <v>681</v>
      </c>
      <c r="H1633" s="374"/>
      <c r="I1633" s="357"/>
      <c r="J1633" s="357">
        <v>152.85239999999999</v>
      </c>
    </row>
    <row r="1634" spans="1:10" ht="55.5" customHeight="1" x14ac:dyDescent="0.15">
      <c r="A1634" s="354"/>
      <c r="B1634" s="356"/>
      <c r="C1634" s="354"/>
      <c r="D1634" s="354"/>
      <c r="E1634" s="354"/>
      <c r="F1634" s="354"/>
      <c r="G1634" s="355" t="s">
        <v>682</v>
      </c>
      <c r="H1634" s="374"/>
      <c r="I1634" s="357"/>
      <c r="J1634" s="357">
        <v>0</v>
      </c>
    </row>
    <row r="1635" spans="1:10" ht="55.5" customHeight="1" x14ac:dyDescent="0.15">
      <c r="A1635" s="354"/>
      <c r="B1635" s="356"/>
      <c r="C1635" s="354"/>
      <c r="D1635" s="354"/>
      <c r="E1635" s="354"/>
      <c r="F1635" s="354"/>
      <c r="G1635" s="355" t="s">
        <v>683</v>
      </c>
      <c r="H1635" s="374"/>
      <c r="I1635" s="357"/>
      <c r="J1635" s="357">
        <v>0</v>
      </c>
    </row>
    <row r="1636" spans="1:10" ht="55.5" customHeight="1" x14ac:dyDescent="0.15">
      <c r="A1636" s="354"/>
      <c r="B1636" s="356"/>
      <c r="C1636" s="354"/>
      <c r="D1636" s="354"/>
      <c r="E1636" s="354"/>
      <c r="F1636" s="354"/>
      <c r="G1636" s="355" t="s">
        <v>684</v>
      </c>
      <c r="H1636" s="374"/>
      <c r="I1636" s="357"/>
      <c r="J1636" s="357">
        <v>372.88</v>
      </c>
    </row>
    <row r="1637" spans="1:10" ht="55.5" customHeight="1" x14ac:dyDescent="0.15">
      <c r="A1637" s="354"/>
      <c r="B1637" s="356"/>
      <c r="C1637" s="354"/>
      <c r="D1637" s="354"/>
      <c r="E1637" s="354"/>
      <c r="F1637" s="354"/>
      <c r="G1637" s="355" t="s">
        <v>685</v>
      </c>
      <c r="H1637" s="374"/>
      <c r="I1637" s="357"/>
      <c r="J1637" s="357">
        <v>0.40989999999999999</v>
      </c>
    </row>
    <row r="1638" spans="1:10" ht="55.5" customHeight="1" x14ac:dyDescent="0.15">
      <c r="A1638" s="354"/>
      <c r="B1638" s="356"/>
      <c r="C1638" s="354"/>
      <c r="D1638" s="354"/>
      <c r="E1638" s="354" t="s">
        <v>385</v>
      </c>
      <c r="F1638" s="354">
        <v>0</v>
      </c>
      <c r="G1638" s="355" t="s">
        <v>386</v>
      </c>
      <c r="H1638" s="374">
        <v>0</v>
      </c>
      <c r="I1638" s="357" t="s">
        <v>387</v>
      </c>
      <c r="J1638" s="357">
        <v>0</v>
      </c>
    </row>
    <row r="1639" spans="1:10" ht="55.5" customHeight="1" x14ac:dyDescent="0.15">
      <c r="A1639" s="354"/>
      <c r="B1639" s="356"/>
      <c r="C1639" s="354"/>
      <c r="D1639" s="354"/>
      <c r="E1639" s="354" t="s">
        <v>388</v>
      </c>
      <c r="F1639" s="354">
        <v>0.12</v>
      </c>
      <c r="G1639" s="355"/>
      <c r="H1639" s="374" t="s">
        <v>389</v>
      </c>
      <c r="I1639" s="357"/>
      <c r="J1639" s="357">
        <v>0.53</v>
      </c>
    </row>
    <row r="1640" spans="1:10" ht="55.5" customHeight="1" x14ac:dyDescent="0.15">
      <c r="A1640" s="354"/>
      <c r="B1640" s="356"/>
      <c r="C1640" s="354"/>
      <c r="D1640" s="354"/>
      <c r="E1640" s="354"/>
      <c r="F1640" s="354"/>
      <c r="G1640" s="355"/>
      <c r="H1640" s="374"/>
      <c r="I1640" s="357"/>
      <c r="J1640" s="357"/>
    </row>
    <row r="1641" spans="1:10" ht="55.5" customHeight="1" x14ac:dyDescent="0.15">
      <c r="A1641" s="354"/>
      <c r="B1641" s="356" t="s">
        <v>364</v>
      </c>
      <c r="C1641" s="354" t="s">
        <v>365</v>
      </c>
      <c r="D1641" s="354" t="s">
        <v>366</v>
      </c>
      <c r="E1641" s="354" t="s">
        <v>367</v>
      </c>
      <c r="F1641" s="354"/>
      <c r="G1641" s="355" t="s">
        <v>368</v>
      </c>
      <c r="H1641" s="374" t="s">
        <v>369</v>
      </c>
      <c r="I1641" s="357" t="s">
        <v>370</v>
      </c>
      <c r="J1641" s="357" t="s">
        <v>371</v>
      </c>
    </row>
    <row r="1642" spans="1:10" ht="55.5" customHeight="1" x14ac:dyDescent="0.15">
      <c r="A1642" s="354" t="s">
        <v>372</v>
      </c>
      <c r="B1642" s="356" t="s">
        <v>447</v>
      </c>
      <c r="C1642" s="354" t="s">
        <v>283</v>
      </c>
      <c r="D1642" s="354" t="s">
        <v>448</v>
      </c>
      <c r="E1642" s="354" t="s">
        <v>392</v>
      </c>
      <c r="F1642" s="354"/>
      <c r="G1642" s="355" t="s">
        <v>350</v>
      </c>
      <c r="H1642" s="374">
        <v>1</v>
      </c>
      <c r="I1642" s="357">
        <v>24.72</v>
      </c>
      <c r="J1642" s="357">
        <v>24.72</v>
      </c>
    </row>
    <row r="1643" spans="1:10" ht="55.5" customHeight="1" x14ac:dyDescent="0.15">
      <c r="A1643" s="354" t="s">
        <v>376</v>
      </c>
      <c r="B1643" s="356" t="s">
        <v>817</v>
      </c>
      <c r="C1643" s="354" t="s">
        <v>283</v>
      </c>
      <c r="D1643" s="354" t="s">
        <v>818</v>
      </c>
      <c r="E1643" s="354" t="s">
        <v>392</v>
      </c>
      <c r="F1643" s="354"/>
      <c r="G1643" s="355" t="s">
        <v>319</v>
      </c>
      <c r="H1643" s="374">
        <v>0.3</v>
      </c>
      <c r="I1643" s="357">
        <v>14.53</v>
      </c>
      <c r="J1643" s="357">
        <v>4.3499999999999996</v>
      </c>
    </row>
    <row r="1644" spans="1:10" ht="55.5" customHeight="1" x14ac:dyDescent="0.15">
      <c r="A1644" s="354" t="s">
        <v>376</v>
      </c>
      <c r="B1644" s="356" t="s">
        <v>886</v>
      </c>
      <c r="C1644" s="354" t="s">
        <v>283</v>
      </c>
      <c r="D1644" s="354" t="s">
        <v>887</v>
      </c>
      <c r="E1644" s="354" t="s">
        <v>392</v>
      </c>
      <c r="F1644" s="354"/>
      <c r="G1644" s="355" t="s">
        <v>319</v>
      </c>
      <c r="H1644" s="374">
        <v>0.3</v>
      </c>
      <c r="I1644" s="357">
        <v>18.59</v>
      </c>
      <c r="J1644" s="357">
        <v>5.57</v>
      </c>
    </row>
    <row r="1645" spans="1:10" ht="55.5" customHeight="1" x14ac:dyDescent="0.15">
      <c r="A1645" s="354" t="s">
        <v>393</v>
      </c>
      <c r="B1645" s="356" t="s">
        <v>888</v>
      </c>
      <c r="C1645" s="354" t="s">
        <v>283</v>
      </c>
      <c r="D1645" s="354" t="s">
        <v>889</v>
      </c>
      <c r="E1645" s="354" t="s">
        <v>395</v>
      </c>
      <c r="F1645" s="354"/>
      <c r="G1645" s="355" t="s">
        <v>845</v>
      </c>
      <c r="H1645" s="374">
        <v>5.0000000000000001E-3</v>
      </c>
      <c r="I1645" s="357">
        <v>38.619999999999997</v>
      </c>
      <c r="J1645" s="357">
        <v>0.19</v>
      </c>
    </row>
    <row r="1646" spans="1:10" ht="55.5" customHeight="1" x14ac:dyDescent="0.15">
      <c r="A1646" s="354" t="s">
        <v>393</v>
      </c>
      <c r="B1646" s="356" t="s">
        <v>896</v>
      </c>
      <c r="C1646" s="354" t="s">
        <v>283</v>
      </c>
      <c r="D1646" s="354" t="s">
        <v>897</v>
      </c>
      <c r="E1646" s="354" t="s">
        <v>395</v>
      </c>
      <c r="F1646" s="354"/>
      <c r="G1646" s="355" t="s">
        <v>898</v>
      </c>
      <c r="H1646" s="374">
        <v>0.15</v>
      </c>
      <c r="I1646" s="357">
        <v>6.97</v>
      </c>
      <c r="J1646" s="357">
        <v>1.04</v>
      </c>
    </row>
    <row r="1647" spans="1:10" ht="55.5" customHeight="1" x14ac:dyDescent="0.15">
      <c r="A1647" s="354" t="s">
        <v>393</v>
      </c>
      <c r="B1647" s="356" t="s">
        <v>1117</v>
      </c>
      <c r="C1647" s="354" t="s">
        <v>283</v>
      </c>
      <c r="D1647" s="354" t="s">
        <v>1118</v>
      </c>
      <c r="E1647" s="354" t="s">
        <v>395</v>
      </c>
      <c r="F1647" s="354"/>
      <c r="G1647" s="355" t="s">
        <v>350</v>
      </c>
      <c r="H1647" s="374">
        <v>1.05</v>
      </c>
      <c r="I1647" s="357">
        <v>12.93</v>
      </c>
      <c r="J1647" s="357">
        <v>13.57</v>
      </c>
    </row>
    <row r="1648" spans="1:10" ht="55.5" customHeight="1" x14ac:dyDescent="0.15">
      <c r="A1648" s="354"/>
      <c r="B1648" s="356"/>
      <c r="C1648" s="354"/>
      <c r="D1648" s="354"/>
      <c r="E1648" s="354" t="s">
        <v>385</v>
      </c>
      <c r="F1648" s="354">
        <v>7.61</v>
      </c>
      <c r="G1648" s="355" t="s">
        <v>386</v>
      </c>
      <c r="H1648" s="374">
        <v>0</v>
      </c>
      <c r="I1648" s="357" t="s">
        <v>387</v>
      </c>
      <c r="J1648" s="357">
        <v>7.61</v>
      </c>
    </row>
    <row r="1649" spans="1:10" ht="55.5" customHeight="1" x14ac:dyDescent="0.15">
      <c r="A1649" s="354"/>
      <c r="B1649" s="356"/>
      <c r="C1649" s="354"/>
      <c r="D1649" s="354"/>
      <c r="E1649" s="354" t="s">
        <v>388</v>
      </c>
      <c r="F1649" s="354">
        <v>7.41</v>
      </c>
      <c r="G1649" s="355"/>
      <c r="H1649" s="374" t="s">
        <v>389</v>
      </c>
      <c r="I1649" s="357"/>
      <c r="J1649" s="357">
        <v>32.130000000000003</v>
      </c>
    </row>
    <row r="1650" spans="1:10" ht="7.5" customHeight="1" x14ac:dyDescent="0.15">
      <c r="A1650" s="354"/>
      <c r="B1650" s="356"/>
      <c r="C1650" s="354"/>
      <c r="D1650" s="354"/>
      <c r="E1650" s="354"/>
      <c r="F1650" s="354"/>
      <c r="G1650" s="355"/>
      <c r="H1650" s="374"/>
      <c r="I1650" s="357"/>
      <c r="J1650" s="357"/>
    </row>
    <row r="1651" spans="1:10" ht="55.5" customHeight="1" x14ac:dyDescent="0.15">
      <c r="A1651" s="354"/>
      <c r="B1651" s="356" t="s">
        <v>364</v>
      </c>
      <c r="C1651" s="354" t="s">
        <v>365</v>
      </c>
      <c r="D1651" s="354" t="s">
        <v>366</v>
      </c>
      <c r="E1651" s="354" t="s">
        <v>367</v>
      </c>
      <c r="F1651" s="354"/>
      <c r="G1651" s="355" t="s">
        <v>368</v>
      </c>
      <c r="H1651" s="374" t="s">
        <v>369</v>
      </c>
      <c r="I1651" s="357" t="s">
        <v>370</v>
      </c>
      <c r="J1651" s="357" t="s">
        <v>371</v>
      </c>
    </row>
    <row r="1652" spans="1:10" ht="55.5" customHeight="1" x14ac:dyDescent="0.15">
      <c r="A1652" s="354" t="s">
        <v>372</v>
      </c>
      <c r="B1652" s="356" t="s">
        <v>467</v>
      </c>
      <c r="C1652" s="354" t="s">
        <v>283</v>
      </c>
      <c r="D1652" s="354" t="s">
        <v>468</v>
      </c>
      <c r="E1652" s="354" t="s">
        <v>392</v>
      </c>
      <c r="F1652" s="354"/>
      <c r="G1652" s="355" t="s">
        <v>350</v>
      </c>
      <c r="H1652" s="374">
        <v>1</v>
      </c>
      <c r="I1652" s="357">
        <v>30.45</v>
      </c>
      <c r="J1652" s="357">
        <v>30.45</v>
      </c>
    </row>
    <row r="1653" spans="1:10" ht="63.75" x14ac:dyDescent="0.15">
      <c r="A1653" s="375" t="s">
        <v>376</v>
      </c>
      <c r="B1653" s="376" t="s">
        <v>817</v>
      </c>
      <c r="C1653" s="375" t="s">
        <v>283</v>
      </c>
      <c r="D1653" s="375" t="s">
        <v>818</v>
      </c>
      <c r="E1653" s="522" t="s">
        <v>392</v>
      </c>
      <c r="F1653" s="522"/>
      <c r="G1653" s="377" t="s">
        <v>319</v>
      </c>
      <c r="H1653" s="378">
        <v>0.45</v>
      </c>
      <c r="I1653" s="379">
        <v>14.53</v>
      </c>
      <c r="J1653" s="379">
        <v>6.53</v>
      </c>
    </row>
    <row r="1654" spans="1:10" ht="51" x14ac:dyDescent="0.15">
      <c r="A1654" s="375" t="s">
        <v>376</v>
      </c>
      <c r="B1654" s="376" t="s">
        <v>886</v>
      </c>
      <c r="C1654" s="375" t="s">
        <v>283</v>
      </c>
      <c r="D1654" s="375" t="s">
        <v>887</v>
      </c>
      <c r="E1654" s="522" t="s">
        <v>392</v>
      </c>
      <c r="F1654" s="522"/>
      <c r="G1654" s="377" t="s">
        <v>319</v>
      </c>
      <c r="H1654" s="378">
        <v>0.45</v>
      </c>
      <c r="I1654" s="379">
        <v>18.59</v>
      </c>
      <c r="J1654" s="379">
        <v>8.36</v>
      </c>
    </row>
    <row r="1655" spans="1:10" ht="19.5" customHeight="1" x14ac:dyDescent="0.15">
      <c r="A1655" s="383" t="s">
        <v>393</v>
      </c>
      <c r="B1655" s="384" t="s">
        <v>896</v>
      </c>
      <c r="C1655" s="383" t="s">
        <v>283</v>
      </c>
      <c r="D1655" s="383" t="s">
        <v>897</v>
      </c>
      <c r="E1655" s="523" t="s">
        <v>395</v>
      </c>
      <c r="F1655" s="523"/>
      <c r="G1655" s="385" t="s">
        <v>898</v>
      </c>
      <c r="H1655" s="386">
        <v>0.18</v>
      </c>
      <c r="I1655" s="387">
        <v>6.97</v>
      </c>
      <c r="J1655" s="387">
        <v>1.25</v>
      </c>
    </row>
    <row r="1656" spans="1:10" ht="24.75" customHeight="1" x14ac:dyDescent="0.15">
      <c r="A1656" s="383" t="s">
        <v>393</v>
      </c>
      <c r="B1656" s="384" t="s">
        <v>888</v>
      </c>
      <c r="C1656" s="383" t="s">
        <v>283</v>
      </c>
      <c r="D1656" s="383" t="s">
        <v>889</v>
      </c>
      <c r="E1656" s="523" t="s">
        <v>395</v>
      </c>
      <c r="F1656" s="523"/>
      <c r="G1656" s="385" t="s">
        <v>845</v>
      </c>
      <c r="H1656" s="386">
        <v>0.01</v>
      </c>
      <c r="I1656" s="387">
        <v>38.619999999999997</v>
      </c>
      <c r="J1656" s="387">
        <v>0.38</v>
      </c>
    </row>
    <row r="1657" spans="1:10" ht="24.75" customHeight="1" x14ac:dyDescent="0.15">
      <c r="A1657" s="383" t="s">
        <v>393</v>
      </c>
      <c r="B1657" s="384" t="s">
        <v>1119</v>
      </c>
      <c r="C1657" s="383" t="s">
        <v>283</v>
      </c>
      <c r="D1657" s="383" t="s">
        <v>468</v>
      </c>
      <c r="E1657" s="523" t="s">
        <v>395</v>
      </c>
      <c r="F1657" s="523"/>
      <c r="G1657" s="385" t="s">
        <v>350</v>
      </c>
      <c r="H1657" s="386">
        <v>1.05</v>
      </c>
      <c r="I1657" s="387">
        <v>13.27</v>
      </c>
      <c r="J1657" s="387">
        <v>13.93</v>
      </c>
    </row>
    <row r="1658" spans="1:10" ht="59.25" customHeight="1" x14ac:dyDescent="0.15">
      <c r="A1658" s="380"/>
      <c r="B1658" s="380"/>
      <c r="C1658" s="380"/>
      <c r="D1658" s="380"/>
      <c r="E1658" s="380" t="s">
        <v>385</v>
      </c>
      <c r="F1658" s="381">
        <v>11.42</v>
      </c>
      <c r="G1658" s="380" t="s">
        <v>386</v>
      </c>
      <c r="H1658" s="381">
        <v>0</v>
      </c>
      <c r="I1658" s="380" t="s">
        <v>387</v>
      </c>
      <c r="J1658" s="381">
        <v>11.42</v>
      </c>
    </row>
    <row r="1659" spans="1:10" ht="12.75" x14ac:dyDescent="0.15">
      <c r="A1659" s="380"/>
      <c r="B1659" s="380"/>
      <c r="C1659" s="380"/>
      <c r="D1659" s="380"/>
      <c r="E1659" s="380" t="s">
        <v>388</v>
      </c>
      <c r="F1659" s="381">
        <v>9.1300000000000008</v>
      </c>
      <c r="G1659" s="380"/>
      <c r="H1659" s="524" t="s">
        <v>389</v>
      </c>
      <c r="I1659" s="524"/>
      <c r="J1659" s="381">
        <v>39.58</v>
      </c>
    </row>
  </sheetData>
  <mergeCells count="12">
    <mergeCell ref="H1659:I1659"/>
    <mergeCell ref="A1:AH4"/>
    <mergeCell ref="A5:B5"/>
    <mergeCell ref="C5:AH5"/>
    <mergeCell ref="A6:B6"/>
    <mergeCell ref="C6:AH6"/>
    <mergeCell ref="A7:AH7"/>
    <mergeCell ref="E1653:F1653"/>
    <mergeCell ref="E1654:F1654"/>
    <mergeCell ref="E1655:F1655"/>
    <mergeCell ref="E1656:F1656"/>
    <mergeCell ref="E1657:F1657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errors="blank" r:id="rId1"/>
  <headerFooter>
    <oddFooter>&amp;C&amp;"Technic,Negrito"&amp;8CONSTRUTORA CONCÓRDIA R A S - CNPJ: 23.918.807/0001-03
CONTATOS: (91) 99128-4782 / 98880-1460 / 98954-5095 - E-mail: concordia.rsa@outlook.com
END: AVENIDA INDEPENDÊNCIA, 308 – CENTRO – CEP: 68.685-000 - CONCÓRDIA DO PARÁ/PA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1E79-C5D6-44DE-B976-4AD589721FF5}">
  <dimension ref="A1:AH926"/>
  <sheetViews>
    <sheetView topLeftCell="A511" workbookViewId="0">
      <selection activeCell="D9" sqref="D9"/>
    </sheetView>
  </sheetViews>
  <sheetFormatPr defaultRowHeight="15" x14ac:dyDescent="0.25"/>
  <cols>
    <col min="1" max="1" width="12.140625" customWidth="1"/>
    <col min="4" max="4" width="54.42578125" customWidth="1"/>
    <col min="5" max="5" width="20.42578125" customWidth="1"/>
    <col min="6" max="6" width="17.42578125" customWidth="1"/>
    <col min="8" max="8" width="15.7109375" customWidth="1"/>
    <col min="11" max="34" width="0" hidden="1" customWidth="1"/>
  </cols>
  <sheetData>
    <row r="1" spans="1:34" s="351" customFormat="1" ht="13.15" customHeight="1" x14ac:dyDescent="0.15">
      <c r="A1" s="525"/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</row>
    <row r="2" spans="1:34" s="351" customFormat="1" ht="13.15" customHeight="1" x14ac:dyDescent="0.15">
      <c r="A2" s="525"/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</row>
    <row r="3" spans="1:34" s="351" customFormat="1" ht="48" customHeight="1" x14ac:dyDescent="0.15">
      <c r="A3" s="525"/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</row>
    <row r="4" spans="1:34" s="351" customFormat="1" ht="13.15" customHeight="1" x14ac:dyDescent="0.15">
      <c r="A4" s="525"/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</row>
    <row r="5" spans="1:34" s="352" customFormat="1" ht="17.25" x14ac:dyDescent="0.25">
      <c r="A5" s="526" t="s">
        <v>163</v>
      </c>
      <c r="B5" s="526"/>
      <c r="C5" s="527" t="s">
        <v>1120</v>
      </c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</row>
    <row r="6" spans="1:34" s="352" customFormat="1" ht="55.5" customHeight="1" x14ac:dyDescent="0.25">
      <c r="A6" s="528" t="s">
        <v>162</v>
      </c>
      <c r="B6" s="528"/>
      <c r="C6" s="527" t="s">
        <v>1289</v>
      </c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</row>
    <row r="7" spans="1:34" s="351" customFormat="1" ht="22.15" customHeight="1" x14ac:dyDescent="0.15">
      <c r="A7" s="528" t="s">
        <v>331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</row>
    <row r="8" spans="1:34" ht="18" customHeight="1" x14ac:dyDescent="0.25">
      <c r="A8" s="371" t="s">
        <v>400</v>
      </c>
      <c r="B8" s="372" t="s">
        <v>364</v>
      </c>
      <c r="C8" s="371" t="s">
        <v>365</v>
      </c>
      <c r="D8" s="371" t="s">
        <v>366</v>
      </c>
      <c r="E8" s="531" t="s">
        <v>367</v>
      </c>
      <c r="F8" s="531"/>
      <c r="G8" s="373" t="s">
        <v>368</v>
      </c>
      <c r="H8" s="372" t="s">
        <v>369</v>
      </c>
      <c r="I8" s="372" t="s">
        <v>370</v>
      </c>
      <c r="J8" s="372" t="s">
        <v>371</v>
      </c>
    </row>
    <row r="9" spans="1:34" ht="26.1" customHeight="1" x14ac:dyDescent="0.25">
      <c r="A9" s="354" t="s">
        <v>372</v>
      </c>
      <c r="B9" s="356" t="s">
        <v>401</v>
      </c>
      <c r="C9" s="354" t="s">
        <v>277</v>
      </c>
      <c r="D9" s="354" t="s">
        <v>337</v>
      </c>
      <c r="E9" s="530" t="s">
        <v>402</v>
      </c>
      <c r="F9" s="530"/>
      <c r="G9" s="355" t="s">
        <v>42</v>
      </c>
      <c r="H9" s="374">
        <v>1</v>
      </c>
      <c r="I9" s="357">
        <v>1835.65</v>
      </c>
      <c r="J9" s="357">
        <v>1835.65</v>
      </c>
    </row>
    <row r="10" spans="1:34" ht="24" customHeight="1" x14ac:dyDescent="0.25">
      <c r="A10" s="375" t="s">
        <v>376</v>
      </c>
      <c r="B10" s="376" t="s">
        <v>403</v>
      </c>
      <c r="C10" s="375" t="s">
        <v>277</v>
      </c>
      <c r="D10" s="375" t="s">
        <v>404</v>
      </c>
      <c r="E10" s="522" t="s">
        <v>375</v>
      </c>
      <c r="F10" s="522"/>
      <c r="G10" s="377" t="s">
        <v>319</v>
      </c>
      <c r="H10" s="378">
        <v>8</v>
      </c>
      <c r="I10" s="379">
        <v>19.95</v>
      </c>
      <c r="J10" s="379">
        <v>159.6</v>
      </c>
    </row>
    <row r="11" spans="1:34" ht="24" customHeight="1" x14ac:dyDescent="0.25">
      <c r="A11" s="375" t="s">
        <v>376</v>
      </c>
      <c r="B11" s="376" t="s">
        <v>377</v>
      </c>
      <c r="C11" s="375" t="s">
        <v>277</v>
      </c>
      <c r="D11" s="375" t="s">
        <v>378</v>
      </c>
      <c r="E11" s="522" t="s">
        <v>375</v>
      </c>
      <c r="F11" s="522"/>
      <c r="G11" s="377" t="s">
        <v>319</v>
      </c>
      <c r="H11" s="378">
        <v>8</v>
      </c>
      <c r="I11" s="379">
        <v>15.39</v>
      </c>
      <c r="J11" s="379">
        <v>123.12</v>
      </c>
    </row>
    <row r="12" spans="1:34" ht="26.1" customHeight="1" x14ac:dyDescent="0.25">
      <c r="A12" s="383" t="s">
        <v>393</v>
      </c>
      <c r="B12" s="384" t="s">
        <v>405</v>
      </c>
      <c r="C12" s="383" t="s">
        <v>277</v>
      </c>
      <c r="D12" s="383" t="s">
        <v>406</v>
      </c>
      <c r="E12" s="523" t="s">
        <v>395</v>
      </c>
      <c r="F12" s="523"/>
      <c r="G12" s="385" t="s">
        <v>42</v>
      </c>
      <c r="H12" s="386">
        <v>0.16302610000000001</v>
      </c>
      <c r="I12" s="387">
        <v>57.74</v>
      </c>
      <c r="J12" s="387">
        <v>9.41</v>
      </c>
    </row>
    <row r="13" spans="1:34" ht="39" customHeight="1" x14ac:dyDescent="0.25">
      <c r="A13" s="383" t="s">
        <v>393</v>
      </c>
      <c r="B13" s="384" t="s">
        <v>407</v>
      </c>
      <c r="C13" s="383" t="s">
        <v>277</v>
      </c>
      <c r="D13" s="383" t="s">
        <v>408</v>
      </c>
      <c r="E13" s="523" t="s">
        <v>395</v>
      </c>
      <c r="F13" s="523"/>
      <c r="G13" s="385" t="s">
        <v>42</v>
      </c>
      <c r="H13" s="386">
        <v>2.4453933000000001</v>
      </c>
      <c r="I13" s="387">
        <v>27.21</v>
      </c>
      <c r="J13" s="387">
        <v>66.53</v>
      </c>
    </row>
    <row r="14" spans="1:34" ht="24" customHeight="1" x14ac:dyDescent="0.25">
      <c r="A14" s="383" t="s">
        <v>393</v>
      </c>
      <c r="B14" s="384" t="s">
        <v>409</v>
      </c>
      <c r="C14" s="383" t="s">
        <v>277</v>
      </c>
      <c r="D14" s="383" t="s">
        <v>410</v>
      </c>
      <c r="E14" s="523" t="s">
        <v>395</v>
      </c>
      <c r="F14" s="523"/>
      <c r="G14" s="385" t="s">
        <v>350</v>
      </c>
      <c r="H14" s="386">
        <v>3.6680898000000002</v>
      </c>
      <c r="I14" s="387">
        <v>8.51</v>
      </c>
      <c r="J14" s="387">
        <v>31.21</v>
      </c>
    </row>
    <row r="15" spans="1:34" ht="26.1" customHeight="1" x14ac:dyDescent="0.25">
      <c r="A15" s="383" t="s">
        <v>393</v>
      </c>
      <c r="B15" s="384" t="s">
        <v>411</v>
      </c>
      <c r="C15" s="383" t="s">
        <v>277</v>
      </c>
      <c r="D15" s="383" t="s">
        <v>412</v>
      </c>
      <c r="E15" s="523" t="s">
        <v>395</v>
      </c>
      <c r="F15" s="523"/>
      <c r="G15" s="385" t="s">
        <v>350</v>
      </c>
      <c r="H15" s="386">
        <v>33.012808700000001</v>
      </c>
      <c r="I15" s="387">
        <v>7.81</v>
      </c>
      <c r="J15" s="387">
        <v>257.83</v>
      </c>
    </row>
    <row r="16" spans="1:34" ht="39" customHeight="1" x14ac:dyDescent="0.25">
      <c r="A16" s="383" t="s">
        <v>393</v>
      </c>
      <c r="B16" s="384" t="s">
        <v>413</v>
      </c>
      <c r="C16" s="383" t="s">
        <v>277</v>
      </c>
      <c r="D16" s="383" t="s">
        <v>414</v>
      </c>
      <c r="E16" s="523" t="s">
        <v>395</v>
      </c>
      <c r="F16" s="523"/>
      <c r="G16" s="385" t="s">
        <v>42</v>
      </c>
      <c r="H16" s="386">
        <v>1.2226965999999999</v>
      </c>
      <c r="I16" s="387">
        <v>244.14</v>
      </c>
      <c r="J16" s="387">
        <v>298.5</v>
      </c>
    </row>
    <row r="17" spans="1:10" ht="39" customHeight="1" x14ac:dyDescent="0.25">
      <c r="A17" s="383" t="s">
        <v>393</v>
      </c>
      <c r="B17" s="384" t="s">
        <v>415</v>
      </c>
      <c r="C17" s="383" t="s">
        <v>277</v>
      </c>
      <c r="D17" s="383" t="s">
        <v>416</v>
      </c>
      <c r="E17" s="523" t="s">
        <v>395</v>
      </c>
      <c r="F17" s="523"/>
      <c r="G17" s="385" t="s">
        <v>42</v>
      </c>
      <c r="H17" s="386">
        <v>2.4453933000000001</v>
      </c>
      <c r="I17" s="387">
        <v>90.31</v>
      </c>
      <c r="J17" s="387">
        <v>220.84</v>
      </c>
    </row>
    <row r="18" spans="1:10" ht="26.1" customHeight="1" x14ac:dyDescent="0.25">
      <c r="A18" s="383" t="s">
        <v>393</v>
      </c>
      <c r="B18" s="384" t="s">
        <v>417</v>
      </c>
      <c r="C18" s="383" t="s">
        <v>277</v>
      </c>
      <c r="D18" s="383" t="s">
        <v>418</v>
      </c>
      <c r="E18" s="523" t="s">
        <v>395</v>
      </c>
      <c r="F18" s="523"/>
      <c r="G18" s="385" t="s">
        <v>42</v>
      </c>
      <c r="H18" s="386">
        <v>8</v>
      </c>
      <c r="I18" s="387">
        <v>3.64</v>
      </c>
      <c r="J18" s="387">
        <v>29.12</v>
      </c>
    </row>
    <row r="19" spans="1:10" ht="26.1" customHeight="1" x14ac:dyDescent="0.25">
      <c r="A19" s="383" t="s">
        <v>393</v>
      </c>
      <c r="B19" s="384" t="s">
        <v>419</v>
      </c>
      <c r="C19" s="383" t="s">
        <v>277</v>
      </c>
      <c r="D19" s="383" t="s">
        <v>420</v>
      </c>
      <c r="E19" s="523" t="s">
        <v>395</v>
      </c>
      <c r="F19" s="523"/>
      <c r="G19" s="385" t="s">
        <v>42</v>
      </c>
      <c r="H19" s="386">
        <v>4</v>
      </c>
      <c r="I19" s="387">
        <v>1.23</v>
      </c>
      <c r="J19" s="387">
        <v>4.92</v>
      </c>
    </row>
    <row r="20" spans="1:10" ht="26.1" customHeight="1" x14ac:dyDescent="0.25">
      <c r="A20" s="383" t="s">
        <v>393</v>
      </c>
      <c r="B20" s="384" t="s">
        <v>421</v>
      </c>
      <c r="C20" s="383" t="s">
        <v>277</v>
      </c>
      <c r="D20" s="383" t="s">
        <v>422</v>
      </c>
      <c r="E20" s="523" t="s">
        <v>395</v>
      </c>
      <c r="F20" s="523"/>
      <c r="G20" s="385" t="s">
        <v>42</v>
      </c>
      <c r="H20" s="386">
        <v>1</v>
      </c>
      <c r="I20" s="387">
        <v>57.15</v>
      </c>
      <c r="J20" s="387">
        <v>57.15</v>
      </c>
    </row>
    <row r="21" spans="1:10" ht="26.1" customHeight="1" x14ac:dyDescent="0.25">
      <c r="A21" s="383" t="s">
        <v>393</v>
      </c>
      <c r="B21" s="384" t="s">
        <v>423</v>
      </c>
      <c r="C21" s="383" t="s">
        <v>277</v>
      </c>
      <c r="D21" s="383" t="s">
        <v>424</v>
      </c>
      <c r="E21" s="523" t="s">
        <v>395</v>
      </c>
      <c r="F21" s="523"/>
      <c r="G21" s="385" t="s">
        <v>350</v>
      </c>
      <c r="H21" s="386">
        <v>8</v>
      </c>
      <c r="I21" s="387">
        <v>4.8099999999999996</v>
      </c>
      <c r="J21" s="387">
        <v>38.479999999999997</v>
      </c>
    </row>
    <row r="22" spans="1:10" ht="26.1" customHeight="1" x14ac:dyDescent="0.25">
      <c r="A22" s="383" t="s">
        <v>393</v>
      </c>
      <c r="B22" s="384" t="s">
        <v>425</v>
      </c>
      <c r="C22" s="383" t="s">
        <v>277</v>
      </c>
      <c r="D22" s="383" t="s">
        <v>426</v>
      </c>
      <c r="E22" s="523" t="s">
        <v>395</v>
      </c>
      <c r="F22" s="523"/>
      <c r="G22" s="385" t="s">
        <v>350</v>
      </c>
      <c r="H22" s="386">
        <v>7.96</v>
      </c>
      <c r="I22" s="387">
        <v>56.85</v>
      </c>
      <c r="J22" s="387">
        <v>452.52</v>
      </c>
    </row>
    <row r="23" spans="1:10" ht="39" customHeight="1" x14ac:dyDescent="0.25">
      <c r="A23" s="383" t="s">
        <v>393</v>
      </c>
      <c r="B23" s="384" t="s">
        <v>427</v>
      </c>
      <c r="C23" s="383" t="s">
        <v>277</v>
      </c>
      <c r="D23" s="383" t="s">
        <v>428</v>
      </c>
      <c r="E23" s="523" t="s">
        <v>395</v>
      </c>
      <c r="F23" s="523"/>
      <c r="G23" s="385" t="s">
        <v>42</v>
      </c>
      <c r="H23" s="386">
        <v>1</v>
      </c>
      <c r="I23" s="387">
        <v>63.6</v>
      </c>
      <c r="J23" s="387">
        <v>63.6</v>
      </c>
    </row>
    <row r="24" spans="1:10" ht="39" customHeight="1" x14ac:dyDescent="0.25">
      <c r="A24" s="383" t="s">
        <v>393</v>
      </c>
      <c r="B24" s="384" t="s">
        <v>429</v>
      </c>
      <c r="C24" s="383" t="s">
        <v>277</v>
      </c>
      <c r="D24" s="383" t="s">
        <v>430</v>
      </c>
      <c r="E24" s="523" t="s">
        <v>395</v>
      </c>
      <c r="F24" s="523"/>
      <c r="G24" s="385" t="s">
        <v>42</v>
      </c>
      <c r="H24" s="386">
        <v>2</v>
      </c>
      <c r="I24" s="387">
        <v>5.62</v>
      </c>
      <c r="J24" s="387">
        <v>11.24</v>
      </c>
    </row>
    <row r="25" spans="1:10" ht="39" customHeight="1" x14ac:dyDescent="0.25">
      <c r="A25" s="383" t="s">
        <v>393</v>
      </c>
      <c r="B25" s="384" t="s">
        <v>431</v>
      </c>
      <c r="C25" s="383" t="s">
        <v>277</v>
      </c>
      <c r="D25" s="383" t="s">
        <v>432</v>
      </c>
      <c r="E25" s="523" t="s">
        <v>395</v>
      </c>
      <c r="F25" s="523"/>
      <c r="G25" s="385" t="s">
        <v>42</v>
      </c>
      <c r="H25" s="386">
        <v>2</v>
      </c>
      <c r="I25" s="387">
        <v>0.67</v>
      </c>
      <c r="J25" s="387">
        <v>1.34</v>
      </c>
    </row>
    <row r="26" spans="1:10" ht="26.1" customHeight="1" x14ac:dyDescent="0.25">
      <c r="A26" s="383" t="s">
        <v>393</v>
      </c>
      <c r="B26" s="384" t="s">
        <v>433</v>
      </c>
      <c r="C26" s="383" t="s">
        <v>277</v>
      </c>
      <c r="D26" s="383" t="s">
        <v>434</v>
      </c>
      <c r="E26" s="523" t="s">
        <v>395</v>
      </c>
      <c r="F26" s="523"/>
      <c r="G26" s="385" t="s">
        <v>42</v>
      </c>
      <c r="H26" s="386">
        <v>2</v>
      </c>
      <c r="I26" s="387">
        <v>3.5</v>
      </c>
      <c r="J26" s="387">
        <v>7</v>
      </c>
    </row>
    <row r="27" spans="1:10" ht="26.1" customHeight="1" x14ac:dyDescent="0.25">
      <c r="A27" s="383" t="s">
        <v>393</v>
      </c>
      <c r="B27" s="384" t="s">
        <v>435</v>
      </c>
      <c r="C27" s="383" t="s">
        <v>277</v>
      </c>
      <c r="D27" s="383" t="s">
        <v>436</v>
      </c>
      <c r="E27" s="523" t="s">
        <v>395</v>
      </c>
      <c r="F27" s="523"/>
      <c r="G27" s="385" t="s">
        <v>42</v>
      </c>
      <c r="H27" s="386">
        <v>2</v>
      </c>
      <c r="I27" s="387">
        <v>0.93</v>
      </c>
      <c r="J27" s="387">
        <v>1.86</v>
      </c>
    </row>
    <row r="28" spans="1:10" ht="26.1" customHeight="1" x14ac:dyDescent="0.25">
      <c r="A28" s="383" t="s">
        <v>393</v>
      </c>
      <c r="B28" s="384" t="s">
        <v>437</v>
      </c>
      <c r="C28" s="383" t="s">
        <v>277</v>
      </c>
      <c r="D28" s="383" t="s">
        <v>438</v>
      </c>
      <c r="E28" s="523" t="s">
        <v>395</v>
      </c>
      <c r="F28" s="523"/>
      <c r="G28" s="385" t="s">
        <v>42</v>
      </c>
      <c r="H28" s="386">
        <v>2</v>
      </c>
      <c r="I28" s="387">
        <v>0.69</v>
      </c>
      <c r="J28" s="387">
        <v>1.38</v>
      </c>
    </row>
    <row r="29" spans="1:10" ht="25.5" x14ac:dyDescent="0.25">
      <c r="A29" s="380"/>
      <c r="B29" s="380"/>
      <c r="C29" s="380"/>
      <c r="D29" s="380"/>
      <c r="E29" s="380" t="s">
        <v>385</v>
      </c>
      <c r="F29" s="381">
        <v>216.16</v>
      </c>
      <c r="G29" s="380" t="s">
        <v>386</v>
      </c>
      <c r="H29" s="381">
        <v>0</v>
      </c>
      <c r="I29" s="380" t="s">
        <v>387</v>
      </c>
      <c r="J29" s="381">
        <v>216.16</v>
      </c>
    </row>
    <row r="30" spans="1:10" ht="15.75" thickBot="1" x14ac:dyDescent="0.3">
      <c r="A30" s="380"/>
      <c r="B30" s="380"/>
      <c r="C30" s="380"/>
      <c r="D30" s="380"/>
      <c r="E30" s="380" t="s">
        <v>388</v>
      </c>
      <c r="F30" s="381">
        <v>550.69000000000005</v>
      </c>
      <c r="G30" s="380"/>
      <c r="H30" s="524" t="s">
        <v>389</v>
      </c>
      <c r="I30" s="524"/>
      <c r="J30" s="381">
        <v>2386.34</v>
      </c>
    </row>
    <row r="31" spans="1:10" ht="0.95" customHeight="1" thickTop="1" x14ac:dyDescent="0.25">
      <c r="A31" s="382"/>
      <c r="B31" s="382"/>
      <c r="C31" s="382"/>
      <c r="D31" s="382"/>
      <c r="E31" s="382"/>
      <c r="F31" s="382"/>
      <c r="G31" s="382"/>
      <c r="H31" s="382"/>
      <c r="I31" s="382"/>
      <c r="J31" s="382"/>
    </row>
    <row r="32" spans="1:10" ht="18" customHeight="1" x14ac:dyDescent="0.25">
      <c r="A32" s="371" t="s">
        <v>512</v>
      </c>
      <c r="B32" s="372" t="s">
        <v>364</v>
      </c>
      <c r="C32" s="371" t="s">
        <v>365</v>
      </c>
      <c r="D32" s="371" t="s">
        <v>366</v>
      </c>
      <c r="E32" s="531" t="s">
        <v>367</v>
      </c>
      <c r="F32" s="531"/>
      <c r="G32" s="373" t="s">
        <v>368</v>
      </c>
      <c r="H32" s="372" t="s">
        <v>369</v>
      </c>
      <c r="I32" s="372" t="s">
        <v>370</v>
      </c>
      <c r="J32" s="372" t="s">
        <v>371</v>
      </c>
    </row>
    <row r="33" spans="1:10" ht="24" customHeight="1" x14ac:dyDescent="0.25">
      <c r="A33" s="354" t="s">
        <v>372</v>
      </c>
      <c r="B33" s="356" t="s">
        <v>599</v>
      </c>
      <c r="C33" s="354" t="s">
        <v>283</v>
      </c>
      <c r="D33" s="354" t="s">
        <v>352</v>
      </c>
      <c r="E33" s="530" t="s">
        <v>392</v>
      </c>
      <c r="F33" s="530"/>
      <c r="G33" s="355" t="s">
        <v>338</v>
      </c>
      <c r="H33" s="374">
        <v>1</v>
      </c>
      <c r="I33" s="357">
        <v>77.650000000000006</v>
      </c>
      <c r="J33" s="357">
        <v>77.650000000000006</v>
      </c>
    </row>
    <row r="34" spans="1:10" ht="24" customHeight="1" x14ac:dyDescent="0.25">
      <c r="A34" s="375" t="s">
        <v>376</v>
      </c>
      <c r="B34" s="376" t="s">
        <v>443</v>
      </c>
      <c r="C34" s="375" t="s">
        <v>283</v>
      </c>
      <c r="D34" s="375" t="s">
        <v>378</v>
      </c>
      <c r="E34" s="522" t="s">
        <v>392</v>
      </c>
      <c r="F34" s="522"/>
      <c r="G34" s="377" t="s">
        <v>319</v>
      </c>
      <c r="H34" s="378">
        <v>1.0900000000000001</v>
      </c>
      <c r="I34" s="379">
        <v>14.81</v>
      </c>
      <c r="J34" s="379">
        <v>16.14</v>
      </c>
    </row>
    <row r="35" spans="1:10" ht="24" customHeight="1" x14ac:dyDescent="0.25">
      <c r="A35" s="375" t="s">
        <v>376</v>
      </c>
      <c r="B35" s="376" t="s">
        <v>441</v>
      </c>
      <c r="C35" s="375" t="s">
        <v>283</v>
      </c>
      <c r="D35" s="375" t="s">
        <v>442</v>
      </c>
      <c r="E35" s="522" t="s">
        <v>392</v>
      </c>
      <c r="F35" s="522"/>
      <c r="G35" s="377" t="s">
        <v>319</v>
      </c>
      <c r="H35" s="378">
        <v>0.94</v>
      </c>
      <c r="I35" s="379">
        <v>18.82</v>
      </c>
      <c r="J35" s="379">
        <v>17.690000000000001</v>
      </c>
    </row>
    <row r="36" spans="1:10" ht="24" customHeight="1" x14ac:dyDescent="0.25">
      <c r="A36" s="383" t="s">
        <v>393</v>
      </c>
      <c r="B36" s="384" t="s">
        <v>600</v>
      </c>
      <c r="C36" s="383" t="s">
        <v>283</v>
      </c>
      <c r="D36" s="383" t="s">
        <v>318</v>
      </c>
      <c r="E36" s="523" t="s">
        <v>395</v>
      </c>
      <c r="F36" s="523"/>
      <c r="G36" s="385" t="s">
        <v>6</v>
      </c>
      <c r="H36" s="386">
        <v>4.08648E-2</v>
      </c>
      <c r="I36" s="387">
        <v>10.45</v>
      </c>
      <c r="J36" s="387">
        <v>0.42</v>
      </c>
    </row>
    <row r="37" spans="1:10" ht="24" customHeight="1" x14ac:dyDescent="0.25">
      <c r="A37" s="383" t="s">
        <v>393</v>
      </c>
      <c r="B37" s="384" t="s">
        <v>601</v>
      </c>
      <c r="C37" s="383" t="s">
        <v>283</v>
      </c>
      <c r="D37" s="383" t="s">
        <v>323</v>
      </c>
      <c r="E37" s="523" t="s">
        <v>395</v>
      </c>
      <c r="F37" s="523"/>
      <c r="G37" s="385" t="s">
        <v>473</v>
      </c>
      <c r="H37" s="386">
        <v>9.9411399999999997E-2</v>
      </c>
      <c r="I37" s="387">
        <v>108.35</v>
      </c>
      <c r="J37" s="387">
        <v>10.77</v>
      </c>
    </row>
    <row r="38" spans="1:10" ht="24" customHeight="1" x14ac:dyDescent="0.25">
      <c r="A38" s="383" t="s">
        <v>393</v>
      </c>
      <c r="B38" s="384" t="s">
        <v>488</v>
      </c>
      <c r="C38" s="383" t="s">
        <v>283</v>
      </c>
      <c r="D38" s="383" t="s">
        <v>322</v>
      </c>
      <c r="E38" s="523" t="s">
        <v>395</v>
      </c>
      <c r="F38" s="523"/>
      <c r="G38" s="385" t="s">
        <v>473</v>
      </c>
      <c r="H38" s="386">
        <v>0.29823430000000001</v>
      </c>
      <c r="I38" s="387">
        <v>58.05</v>
      </c>
      <c r="J38" s="387">
        <v>17.309999999999999</v>
      </c>
    </row>
    <row r="39" spans="1:10" ht="24" customHeight="1" x14ac:dyDescent="0.25">
      <c r="A39" s="383" t="s">
        <v>393</v>
      </c>
      <c r="B39" s="384" t="s">
        <v>491</v>
      </c>
      <c r="C39" s="383" t="s">
        <v>283</v>
      </c>
      <c r="D39" s="383" t="s">
        <v>320</v>
      </c>
      <c r="E39" s="523" t="s">
        <v>395</v>
      </c>
      <c r="F39" s="523"/>
      <c r="G39" s="385" t="s">
        <v>473</v>
      </c>
      <c r="H39" s="386">
        <v>9.9411399999999997E-2</v>
      </c>
      <c r="I39" s="387">
        <v>116.09</v>
      </c>
      <c r="J39" s="387">
        <v>11.54</v>
      </c>
    </row>
    <row r="40" spans="1:10" ht="24" customHeight="1" x14ac:dyDescent="0.25">
      <c r="A40" s="383" t="s">
        <v>393</v>
      </c>
      <c r="B40" s="384" t="s">
        <v>602</v>
      </c>
      <c r="C40" s="383" t="s">
        <v>283</v>
      </c>
      <c r="D40" s="383" t="s">
        <v>321</v>
      </c>
      <c r="E40" s="523" t="s">
        <v>395</v>
      </c>
      <c r="F40" s="523"/>
      <c r="G40" s="385" t="s">
        <v>6</v>
      </c>
      <c r="H40" s="386">
        <v>0.34054050000000002</v>
      </c>
      <c r="I40" s="387">
        <v>11.11</v>
      </c>
      <c r="J40" s="387">
        <v>3.78</v>
      </c>
    </row>
    <row r="41" spans="1:10" ht="25.5" x14ac:dyDescent="0.25">
      <c r="A41" s="380"/>
      <c r="B41" s="380"/>
      <c r="C41" s="380"/>
      <c r="D41" s="380"/>
      <c r="E41" s="380" t="s">
        <v>385</v>
      </c>
      <c r="F41" s="381">
        <v>25.46</v>
      </c>
      <c r="G41" s="380" t="s">
        <v>386</v>
      </c>
      <c r="H41" s="381">
        <v>0</v>
      </c>
      <c r="I41" s="380" t="s">
        <v>387</v>
      </c>
      <c r="J41" s="381">
        <v>25.46</v>
      </c>
    </row>
    <row r="42" spans="1:10" ht="15.75" thickBot="1" x14ac:dyDescent="0.3">
      <c r="A42" s="380"/>
      <c r="B42" s="380"/>
      <c r="C42" s="380"/>
      <c r="D42" s="380"/>
      <c r="E42" s="380" t="s">
        <v>388</v>
      </c>
      <c r="F42" s="381">
        <v>23.29</v>
      </c>
      <c r="G42" s="380"/>
      <c r="H42" s="524" t="s">
        <v>389</v>
      </c>
      <c r="I42" s="524"/>
      <c r="J42" s="381">
        <v>100.94</v>
      </c>
    </row>
    <row r="43" spans="1:10" ht="0.95" customHeight="1" thickTop="1" x14ac:dyDescent="0.25">
      <c r="A43" s="382"/>
      <c r="B43" s="382"/>
      <c r="C43" s="382"/>
      <c r="D43" s="382"/>
      <c r="E43" s="382"/>
      <c r="F43" s="382"/>
      <c r="G43" s="382"/>
      <c r="H43" s="382"/>
      <c r="I43" s="382"/>
      <c r="J43" s="382"/>
    </row>
    <row r="44" spans="1:10" ht="18" customHeight="1" x14ac:dyDescent="0.25">
      <c r="A44" s="371" t="s">
        <v>1316</v>
      </c>
      <c r="B44" s="372" t="s">
        <v>364</v>
      </c>
      <c r="C44" s="371" t="s">
        <v>365</v>
      </c>
      <c r="D44" s="371" t="s">
        <v>366</v>
      </c>
      <c r="E44" s="531" t="s">
        <v>367</v>
      </c>
      <c r="F44" s="531"/>
      <c r="G44" s="373" t="s">
        <v>368</v>
      </c>
      <c r="H44" s="372" t="s">
        <v>369</v>
      </c>
      <c r="I44" s="372" t="s">
        <v>370</v>
      </c>
      <c r="J44" s="372" t="s">
        <v>371</v>
      </c>
    </row>
    <row r="45" spans="1:10" ht="26.1" customHeight="1" x14ac:dyDescent="0.25">
      <c r="A45" s="354" t="s">
        <v>372</v>
      </c>
      <c r="B45" s="356" t="s">
        <v>604</v>
      </c>
      <c r="C45" s="354" t="s">
        <v>283</v>
      </c>
      <c r="D45" s="354" t="s">
        <v>353</v>
      </c>
      <c r="E45" s="530" t="s">
        <v>392</v>
      </c>
      <c r="F45" s="530"/>
      <c r="G45" s="355" t="s">
        <v>348</v>
      </c>
      <c r="H45" s="374">
        <v>1</v>
      </c>
      <c r="I45" s="357">
        <v>703.33</v>
      </c>
      <c r="J45" s="357">
        <v>703.33</v>
      </c>
    </row>
    <row r="46" spans="1:10" ht="26.1" customHeight="1" x14ac:dyDescent="0.25">
      <c r="A46" s="375" t="s">
        <v>376</v>
      </c>
      <c r="B46" s="376" t="s">
        <v>605</v>
      </c>
      <c r="C46" s="375" t="s">
        <v>283</v>
      </c>
      <c r="D46" s="375" t="s">
        <v>606</v>
      </c>
      <c r="E46" s="522" t="s">
        <v>392</v>
      </c>
      <c r="F46" s="522"/>
      <c r="G46" s="377" t="s">
        <v>319</v>
      </c>
      <c r="H46" s="378">
        <v>1.5</v>
      </c>
      <c r="I46" s="379">
        <v>18.149999999999999</v>
      </c>
      <c r="J46" s="379">
        <v>27.22</v>
      </c>
    </row>
    <row r="47" spans="1:10" ht="24" customHeight="1" x14ac:dyDescent="0.25">
      <c r="A47" s="375" t="s">
        <v>376</v>
      </c>
      <c r="B47" s="376" t="s">
        <v>607</v>
      </c>
      <c r="C47" s="375" t="s">
        <v>283</v>
      </c>
      <c r="D47" s="375" t="s">
        <v>595</v>
      </c>
      <c r="E47" s="522" t="s">
        <v>392</v>
      </c>
      <c r="F47" s="522"/>
      <c r="G47" s="377" t="s">
        <v>319</v>
      </c>
      <c r="H47" s="378">
        <v>5</v>
      </c>
      <c r="I47" s="379">
        <v>18.97</v>
      </c>
      <c r="J47" s="379">
        <v>94.85</v>
      </c>
    </row>
    <row r="48" spans="1:10" ht="24" customHeight="1" x14ac:dyDescent="0.25">
      <c r="A48" s="375" t="s">
        <v>376</v>
      </c>
      <c r="B48" s="376" t="s">
        <v>608</v>
      </c>
      <c r="C48" s="375" t="s">
        <v>283</v>
      </c>
      <c r="D48" s="375" t="s">
        <v>609</v>
      </c>
      <c r="E48" s="522" t="s">
        <v>392</v>
      </c>
      <c r="F48" s="522"/>
      <c r="G48" s="377" t="s">
        <v>319</v>
      </c>
      <c r="H48" s="378">
        <v>8</v>
      </c>
      <c r="I48" s="379">
        <v>14.86</v>
      </c>
      <c r="J48" s="379">
        <v>118.88</v>
      </c>
    </row>
    <row r="49" spans="1:10" ht="24" customHeight="1" x14ac:dyDescent="0.25">
      <c r="A49" s="383" t="s">
        <v>393</v>
      </c>
      <c r="B49" s="384" t="s">
        <v>610</v>
      </c>
      <c r="C49" s="383" t="s">
        <v>283</v>
      </c>
      <c r="D49" s="383" t="s">
        <v>284</v>
      </c>
      <c r="E49" s="523" t="s">
        <v>395</v>
      </c>
      <c r="F49" s="523"/>
      <c r="G49" s="385" t="s">
        <v>348</v>
      </c>
      <c r="H49" s="386">
        <v>0.84</v>
      </c>
      <c r="I49" s="387">
        <v>113.42</v>
      </c>
      <c r="J49" s="387">
        <v>95.27</v>
      </c>
    </row>
    <row r="50" spans="1:10" ht="24" customHeight="1" x14ac:dyDescent="0.25">
      <c r="A50" s="383" t="s">
        <v>393</v>
      </c>
      <c r="B50" s="384" t="s">
        <v>611</v>
      </c>
      <c r="C50" s="383" t="s">
        <v>283</v>
      </c>
      <c r="D50" s="383" t="s">
        <v>285</v>
      </c>
      <c r="E50" s="523" t="s">
        <v>395</v>
      </c>
      <c r="F50" s="523"/>
      <c r="G50" s="385" t="s">
        <v>348</v>
      </c>
      <c r="H50" s="386">
        <v>1.1038946999999999</v>
      </c>
      <c r="I50" s="387">
        <v>48.79</v>
      </c>
      <c r="J50" s="387">
        <v>53.85</v>
      </c>
    </row>
    <row r="51" spans="1:10" ht="24" customHeight="1" x14ac:dyDescent="0.25">
      <c r="A51" s="383" t="s">
        <v>393</v>
      </c>
      <c r="B51" s="384" t="s">
        <v>612</v>
      </c>
      <c r="C51" s="383" t="s">
        <v>283</v>
      </c>
      <c r="D51" s="383" t="s">
        <v>286</v>
      </c>
      <c r="E51" s="523" t="s">
        <v>395</v>
      </c>
      <c r="F51" s="523"/>
      <c r="G51" s="385" t="s">
        <v>613</v>
      </c>
      <c r="H51" s="386">
        <v>9.4110271999999995</v>
      </c>
      <c r="I51" s="387">
        <v>31.83</v>
      </c>
      <c r="J51" s="387">
        <v>299.55</v>
      </c>
    </row>
    <row r="52" spans="1:10" ht="24" customHeight="1" x14ac:dyDescent="0.25">
      <c r="A52" s="383" t="s">
        <v>393</v>
      </c>
      <c r="B52" s="384" t="s">
        <v>614</v>
      </c>
      <c r="C52" s="383" t="s">
        <v>283</v>
      </c>
      <c r="D52" s="383" t="s">
        <v>282</v>
      </c>
      <c r="E52" s="523" t="s">
        <v>542</v>
      </c>
      <c r="F52" s="523"/>
      <c r="G52" s="385" t="s">
        <v>319</v>
      </c>
      <c r="H52" s="386">
        <v>4.3543254999999998</v>
      </c>
      <c r="I52" s="387">
        <v>3.15</v>
      </c>
      <c r="J52" s="387">
        <v>13.71</v>
      </c>
    </row>
    <row r="53" spans="1:10" ht="25.5" x14ac:dyDescent="0.25">
      <c r="A53" s="380"/>
      <c r="B53" s="380"/>
      <c r="C53" s="380"/>
      <c r="D53" s="380"/>
      <c r="E53" s="380" t="s">
        <v>385</v>
      </c>
      <c r="F53" s="381">
        <v>180.94</v>
      </c>
      <c r="G53" s="380" t="s">
        <v>386</v>
      </c>
      <c r="H53" s="381">
        <v>0</v>
      </c>
      <c r="I53" s="380" t="s">
        <v>387</v>
      </c>
      <c r="J53" s="381">
        <v>180.94</v>
      </c>
    </row>
    <row r="54" spans="1:10" ht="15.75" thickBot="1" x14ac:dyDescent="0.3">
      <c r="A54" s="380"/>
      <c r="B54" s="380"/>
      <c r="C54" s="380"/>
      <c r="D54" s="380"/>
      <c r="E54" s="380" t="s">
        <v>388</v>
      </c>
      <c r="F54" s="381">
        <v>210.99</v>
      </c>
      <c r="G54" s="380"/>
      <c r="H54" s="524" t="s">
        <v>389</v>
      </c>
      <c r="I54" s="524"/>
      <c r="J54" s="381">
        <v>914.32</v>
      </c>
    </row>
    <row r="55" spans="1:10" ht="0.95" customHeight="1" thickTop="1" x14ac:dyDescent="0.25">
      <c r="A55" s="382"/>
      <c r="B55" s="382"/>
      <c r="C55" s="382"/>
      <c r="D55" s="382"/>
      <c r="E55" s="382"/>
      <c r="F55" s="382"/>
      <c r="G55" s="382"/>
      <c r="H55" s="382"/>
      <c r="I55" s="382"/>
      <c r="J55" s="382"/>
    </row>
    <row r="56" spans="1:10" ht="18" customHeight="1" x14ac:dyDescent="0.25">
      <c r="A56" s="371" t="s">
        <v>524</v>
      </c>
      <c r="B56" s="372" t="s">
        <v>364</v>
      </c>
      <c r="C56" s="371" t="s">
        <v>365</v>
      </c>
      <c r="D56" s="371" t="s">
        <v>366</v>
      </c>
      <c r="E56" s="531" t="s">
        <v>367</v>
      </c>
      <c r="F56" s="531"/>
      <c r="G56" s="373" t="s">
        <v>368</v>
      </c>
      <c r="H56" s="372" t="s">
        <v>369</v>
      </c>
      <c r="I56" s="372" t="s">
        <v>370</v>
      </c>
      <c r="J56" s="372" t="s">
        <v>371</v>
      </c>
    </row>
    <row r="57" spans="1:10" ht="24" customHeight="1" x14ac:dyDescent="0.25">
      <c r="A57" s="354" t="s">
        <v>372</v>
      </c>
      <c r="B57" s="356" t="s">
        <v>616</v>
      </c>
      <c r="C57" s="354" t="s">
        <v>283</v>
      </c>
      <c r="D57" s="354" t="s">
        <v>354</v>
      </c>
      <c r="E57" s="530" t="s">
        <v>392</v>
      </c>
      <c r="F57" s="530"/>
      <c r="G57" s="355" t="s">
        <v>6</v>
      </c>
      <c r="H57" s="374">
        <v>1</v>
      </c>
      <c r="I57" s="357">
        <v>11.97</v>
      </c>
      <c r="J57" s="357">
        <v>11.97</v>
      </c>
    </row>
    <row r="58" spans="1:10" ht="24" customHeight="1" x14ac:dyDescent="0.25">
      <c r="A58" s="375" t="s">
        <v>376</v>
      </c>
      <c r="B58" s="376" t="s">
        <v>443</v>
      </c>
      <c r="C58" s="375" t="s">
        <v>283</v>
      </c>
      <c r="D58" s="375" t="s">
        <v>378</v>
      </c>
      <c r="E58" s="522" t="s">
        <v>392</v>
      </c>
      <c r="F58" s="522"/>
      <c r="G58" s="377" t="s">
        <v>319</v>
      </c>
      <c r="H58" s="378">
        <v>0.1</v>
      </c>
      <c r="I58" s="379">
        <v>14.81</v>
      </c>
      <c r="J58" s="379">
        <v>1.48</v>
      </c>
    </row>
    <row r="59" spans="1:10" ht="24" customHeight="1" x14ac:dyDescent="0.25">
      <c r="A59" s="375" t="s">
        <v>376</v>
      </c>
      <c r="B59" s="376" t="s">
        <v>617</v>
      </c>
      <c r="C59" s="375" t="s">
        <v>283</v>
      </c>
      <c r="D59" s="375" t="s">
        <v>618</v>
      </c>
      <c r="E59" s="522" t="s">
        <v>392</v>
      </c>
      <c r="F59" s="522"/>
      <c r="G59" s="377" t="s">
        <v>319</v>
      </c>
      <c r="H59" s="378">
        <v>0.1</v>
      </c>
      <c r="I59" s="379">
        <v>18.87</v>
      </c>
      <c r="J59" s="379">
        <v>1.88</v>
      </c>
    </row>
    <row r="60" spans="1:10" ht="24" customHeight="1" x14ac:dyDescent="0.25">
      <c r="A60" s="383" t="s">
        <v>393</v>
      </c>
      <c r="B60" s="384" t="s">
        <v>600</v>
      </c>
      <c r="C60" s="383" t="s">
        <v>283</v>
      </c>
      <c r="D60" s="383" t="s">
        <v>318</v>
      </c>
      <c r="E60" s="523" t="s">
        <v>395</v>
      </c>
      <c r="F60" s="523"/>
      <c r="G60" s="385" t="s">
        <v>6</v>
      </c>
      <c r="H60" s="386">
        <v>3.1608200000000003E-2</v>
      </c>
      <c r="I60" s="387">
        <v>10.45</v>
      </c>
      <c r="J60" s="387">
        <v>0.33</v>
      </c>
    </row>
    <row r="61" spans="1:10" ht="24" customHeight="1" x14ac:dyDescent="0.25">
      <c r="A61" s="383" t="s">
        <v>393</v>
      </c>
      <c r="B61" s="384" t="s">
        <v>619</v>
      </c>
      <c r="C61" s="383" t="s">
        <v>283</v>
      </c>
      <c r="D61" s="383" t="s">
        <v>620</v>
      </c>
      <c r="E61" s="523" t="s">
        <v>395</v>
      </c>
      <c r="F61" s="523"/>
      <c r="G61" s="385" t="s">
        <v>6</v>
      </c>
      <c r="H61" s="386">
        <v>1.0676751</v>
      </c>
      <c r="I61" s="387">
        <v>7.76</v>
      </c>
      <c r="J61" s="387">
        <v>8.2799999999999994</v>
      </c>
    </row>
    <row r="62" spans="1:10" ht="25.5" x14ac:dyDescent="0.25">
      <c r="A62" s="380"/>
      <c r="B62" s="380"/>
      <c r="C62" s="380"/>
      <c r="D62" s="380"/>
      <c r="E62" s="380" t="s">
        <v>385</v>
      </c>
      <c r="F62" s="381">
        <v>2.52</v>
      </c>
      <c r="G62" s="380" t="s">
        <v>386</v>
      </c>
      <c r="H62" s="381">
        <v>0</v>
      </c>
      <c r="I62" s="380" t="s">
        <v>387</v>
      </c>
      <c r="J62" s="381">
        <v>2.52</v>
      </c>
    </row>
    <row r="63" spans="1:10" ht="15.75" thickBot="1" x14ac:dyDescent="0.3">
      <c r="A63" s="380"/>
      <c r="B63" s="380"/>
      <c r="C63" s="380"/>
      <c r="D63" s="380"/>
      <c r="E63" s="380" t="s">
        <v>388</v>
      </c>
      <c r="F63" s="381">
        <v>3.59</v>
      </c>
      <c r="G63" s="380"/>
      <c r="H63" s="524" t="s">
        <v>389</v>
      </c>
      <c r="I63" s="524"/>
      <c r="J63" s="381">
        <v>15.56</v>
      </c>
    </row>
    <row r="64" spans="1:10" ht="0.95" customHeight="1" thickTop="1" x14ac:dyDescent="0.25">
      <c r="A64" s="382"/>
      <c r="B64" s="382"/>
      <c r="C64" s="382"/>
      <c r="D64" s="382"/>
      <c r="E64" s="382"/>
      <c r="F64" s="382"/>
      <c r="G64" s="382"/>
      <c r="H64" s="382"/>
      <c r="I64" s="382"/>
      <c r="J64" s="382"/>
    </row>
    <row r="65" spans="1:10" ht="18" customHeight="1" x14ac:dyDescent="0.25">
      <c r="A65" s="371" t="s">
        <v>527</v>
      </c>
      <c r="B65" s="372" t="s">
        <v>364</v>
      </c>
      <c r="C65" s="371" t="s">
        <v>365</v>
      </c>
      <c r="D65" s="371" t="s">
        <v>366</v>
      </c>
      <c r="E65" s="531" t="s">
        <v>367</v>
      </c>
      <c r="F65" s="531"/>
      <c r="G65" s="373" t="s">
        <v>368</v>
      </c>
      <c r="H65" s="372" t="s">
        <v>369</v>
      </c>
      <c r="I65" s="372" t="s">
        <v>370</v>
      </c>
      <c r="J65" s="372" t="s">
        <v>371</v>
      </c>
    </row>
    <row r="66" spans="1:10" ht="39" customHeight="1" x14ac:dyDescent="0.25">
      <c r="A66" s="354" t="s">
        <v>372</v>
      </c>
      <c r="B66" s="356" t="s">
        <v>647</v>
      </c>
      <c r="C66" s="354" t="s">
        <v>277</v>
      </c>
      <c r="D66" s="354" t="s">
        <v>358</v>
      </c>
      <c r="E66" s="530" t="s">
        <v>648</v>
      </c>
      <c r="F66" s="530"/>
      <c r="G66" s="355" t="s">
        <v>348</v>
      </c>
      <c r="H66" s="374">
        <v>1</v>
      </c>
      <c r="I66" s="357">
        <v>11.53</v>
      </c>
      <c r="J66" s="357">
        <v>11.53</v>
      </c>
    </row>
    <row r="67" spans="1:10" ht="24" customHeight="1" x14ac:dyDescent="0.25">
      <c r="A67" s="375" t="s">
        <v>376</v>
      </c>
      <c r="B67" s="376" t="s">
        <v>499</v>
      </c>
      <c r="C67" s="375" t="s">
        <v>277</v>
      </c>
      <c r="D67" s="375" t="s">
        <v>500</v>
      </c>
      <c r="E67" s="522" t="s">
        <v>375</v>
      </c>
      <c r="F67" s="522"/>
      <c r="G67" s="377" t="s">
        <v>319</v>
      </c>
      <c r="H67" s="378">
        <v>0.17</v>
      </c>
      <c r="I67" s="379">
        <v>19.59</v>
      </c>
      <c r="J67" s="379">
        <v>3.33</v>
      </c>
    </row>
    <row r="68" spans="1:10" ht="24" customHeight="1" x14ac:dyDescent="0.25">
      <c r="A68" s="375" t="s">
        <v>376</v>
      </c>
      <c r="B68" s="376" t="s">
        <v>377</v>
      </c>
      <c r="C68" s="375" t="s">
        <v>277</v>
      </c>
      <c r="D68" s="375" t="s">
        <v>378</v>
      </c>
      <c r="E68" s="522" t="s">
        <v>375</v>
      </c>
      <c r="F68" s="522"/>
      <c r="G68" s="377" t="s">
        <v>319</v>
      </c>
      <c r="H68" s="378">
        <v>0.17</v>
      </c>
      <c r="I68" s="379">
        <v>15.39</v>
      </c>
      <c r="J68" s="379">
        <v>2.61</v>
      </c>
    </row>
    <row r="69" spans="1:10" ht="26.1" customHeight="1" x14ac:dyDescent="0.25">
      <c r="A69" s="383" t="s">
        <v>393</v>
      </c>
      <c r="B69" s="384" t="s">
        <v>506</v>
      </c>
      <c r="C69" s="383" t="s">
        <v>277</v>
      </c>
      <c r="D69" s="383" t="s">
        <v>507</v>
      </c>
      <c r="E69" s="523" t="s">
        <v>395</v>
      </c>
      <c r="F69" s="523"/>
      <c r="G69" s="385" t="s">
        <v>350</v>
      </c>
      <c r="H69" s="386">
        <v>0.4352915</v>
      </c>
      <c r="I69" s="387">
        <v>6.9</v>
      </c>
      <c r="J69" s="387">
        <v>3</v>
      </c>
    </row>
    <row r="70" spans="1:10" ht="26.1" customHeight="1" x14ac:dyDescent="0.25">
      <c r="A70" s="383" t="s">
        <v>393</v>
      </c>
      <c r="B70" s="384" t="s">
        <v>510</v>
      </c>
      <c r="C70" s="383" t="s">
        <v>277</v>
      </c>
      <c r="D70" s="383" t="s">
        <v>511</v>
      </c>
      <c r="E70" s="523" t="s">
        <v>395</v>
      </c>
      <c r="F70" s="523"/>
      <c r="G70" s="385" t="s">
        <v>6</v>
      </c>
      <c r="H70" s="386">
        <v>3.5911400000000003E-2</v>
      </c>
      <c r="I70" s="387">
        <v>14.57</v>
      </c>
      <c r="J70" s="387">
        <v>0.52</v>
      </c>
    </row>
    <row r="71" spans="1:10" ht="26.1" customHeight="1" x14ac:dyDescent="0.25">
      <c r="A71" s="383" t="s">
        <v>393</v>
      </c>
      <c r="B71" s="384" t="s">
        <v>649</v>
      </c>
      <c r="C71" s="383" t="s">
        <v>277</v>
      </c>
      <c r="D71" s="383" t="s">
        <v>650</v>
      </c>
      <c r="E71" s="523" t="s">
        <v>395</v>
      </c>
      <c r="F71" s="523"/>
      <c r="G71" s="385" t="s">
        <v>350</v>
      </c>
      <c r="H71" s="386">
        <v>0.26552779999999998</v>
      </c>
      <c r="I71" s="387">
        <v>7.8</v>
      </c>
      <c r="J71" s="387">
        <v>2.0699999999999998</v>
      </c>
    </row>
    <row r="72" spans="1:10" ht="25.5" x14ac:dyDescent="0.25">
      <c r="A72" s="380"/>
      <c r="B72" s="380"/>
      <c r="C72" s="380"/>
      <c r="D72" s="380"/>
      <c r="E72" s="380" t="s">
        <v>385</v>
      </c>
      <c r="F72" s="381">
        <v>4.53</v>
      </c>
      <c r="G72" s="380" t="s">
        <v>386</v>
      </c>
      <c r="H72" s="381">
        <v>0</v>
      </c>
      <c r="I72" s="380" t="s">
        <v>387</v>
      </c>
      <c r="J72" s="381">
        <v>4.53</v>
      </c>
    </row>
    <row r="73" spans="1:10" ht="15.75" thickBot="1" x14ac:dyDescent="0.3">
      <c r="A73" s="380"/>
      <c r="B73" s="380"/>
      <c r="C73" s="380"/>
      <c r="D73" s="380"/>
      <c r="E73" s="380" t="s">
        <v>388</v>
      </c>
      <c r="F73" s="381">
        <v>3.45</v>
      </c>
      <c r="G73" s="380"/>
      <c r="H73" s="524" t="s">
        <v>389</v>
      </c>
      <c r="I73" s="524"/>
      <c r="J73" s="381">
        <v>14.98</v>
      </c>
    </row>
    <row r="74" spans="1:10" ht="0.95" customHeight="1" thickTop="1" x14ac:dyDescent="0.25">
      <c r="A74" s="382"/>
      <c r="B74" s="382"/>
      <c r="C74" s="382"/>
      <c r="D74" s="382"/>
      <c r="E74" s="382"/>
      <c r="F74" s="382"/>
      <c r="G74" s="382"/>
      <c r="H74" s="382"/>
      <c r="I74" s="382"/>
      <c r="J74" s="382"/>
    </row>
    <row r="75" spans="1:10" ht="18" customHeight="1" x14ac:dyDescent="0.25">
      <c r="A75" s="371" t="s">
        <v>654</v>
      </c>
      <c r="B75" s="372" t="s">
        <v>364</v>
      </c>
      <c r="C75" s="371" t="s">
        <v>365</v>
      </c>
      <c r="D75" s="371" t="s">
        <v>366</v>
      </c>
      <c r="E75" s="531" t="s">
        <v>367</v>
      </c>
      <c r="F75" s="531"/>
      <c r="G75" s="373" t="s">
        <v>368</v>
      </c>
      <c r="H75" s="372" t="s">
        <v>369</v>
      </c>
      <c r="I75" s="372" t="s">
        <v>370</v>
      </c>
      <c r="J75" s="372" t="s">
        <v>371</v>
      </c>
    </row>
    <row r="76" spans="1:10" ht="24" customHeight="1" x14ac:dyDescent="0.25">
      <c r="A76" s="354" t="s">
        <v>372</v>
      </c>
      <c r="B76" s="356" t="s">
        <v>655</v>
      </c>
      <c r="C76" s="354" t="s">
        <v>374</v>
      </c>
      <c r="D76" s="354" t="s">
        <v>359</v>
      </c>
      <c r="E76" s="530" t="s">
        <v>656</v>
      </c>
      <c r="F76" s="530"/>
      <c r="G76" s="355" t="s">
        <v>342</v>
      </c>
      <c r="H76" s="374">
        <v>1</v>
      </c>
      <c r="I76" s="357">
        <v>348.05</v>
      </c>
      <c r="J76" s="357">
        <v>348.05</v>
      </c>
    </row>
    <row r="77" spans="1:10" ht="24" customHeight="1" x14ac:dyDescent="0.25">
      <c r="A77" s="375" t="s">
        <v>376</v>
      </c>
      <c r="B77" s="376" t="s">
        <v>599</v>
      </c>
      <c r="C77" s="375" t="s">
        <v>283</v>
      </c>
      <c r="D77" s="375" t="s">
        <v>352</v>
      </c>
      <c r="E77" s="522" t="s">
        <v>392</v>
      </c>
      <c r="F77" s="522"/>
      <c r="G77" s="377" t="s">
        <v>338</v>
      </c>
      <c r="H77" s="378">
        <v>2.5529999999999999</v>
      </c>
      <c r="I77" s="379">
        <v>77.650000000000006</v>
      </c>
      <c r="J77" s="379">
        <v>198.24</v>
      </c>
    </row>
    <row r="78" spans="1:10" ht="24" customHeight="1" x14ac:dyDescent="0.25">
      <c r="A78" s="375" t="s">
        <v>376</v>
      </c>
      <c r="B78" s="376" t="s">
        <v>657</v>
      </c>
      <c r="C78" s="375" t="s">
        <v>283</v>
      </c>
      <c r="D78" s="375" t="s">
        <v>295</v>
      </c>
      <c r="E78" s="522" t="s">
        <v>392</v>
      </c>
      <c r="F78" s="522"/>
      <c r="G78" s="377" t="s">
        <v>338</v>
      </c>
      <c r="H78" s="378">
        <v>2.5529999999999999</v>
      </c>
      <c r="I78" s="379">
        <v>4.4400000000000004</v>
      </c>
      <c r="J78" s="379">
        <v>11.33</v>
      </c>
    </row>
    <row r="79" spans="1:10" ht="24" customHeight="1" x14ac:dyDescent="0.25">
      <c r="A79" s="375" t="s">
        <v>376</v>
      </c>
      <c r="B79" s="376" t="s">
        <v>616</v>
      </c>
      <c r="C79" s="375" t="s">
        <v>283</v>
      </c>
      <c r="D79" s="375" t="s">
        <v>354</v>
      </c>
      <c r="E79" s="522" t="s">
        <v>392</v>
      </c>
      <c r="F79" s="522"/>
      <c r="G79" s="377" t="s">
        <v>6</v>
      </c>
      <c r="H79" s="378">
        <v>10.26</v>
      </c>
      <c r="I79" s="379">
        <v>11.97</v>
      </c>
      <c r="J79" s="379">
        <v>122.81</v>
      </c>
    </row>
    <row r="80" spans="1:10" ht="26.1" customHeight="1" x14ac:dyDescent="0.25">
      <c r="A80" s="375" t="s">
        <v>376</v>
      </c>
      <c r="B80" s="376" t="s">
        <v>658</v>
      </c>
      <c r="C80" s="375" t="s">
        <v>283</v>
      </c>
      <c r="D80" s="375" t="s">
        <v>659</v>
      </c>
      <c r="E80" s="522" t="s">
        <v>392</v>
      </c>
      <c r="F80" s="522"/>
      <c r="G80" s="377" t="s">
        <v>348</v>
      </c>
      <c r="H80" s="378">
        <v>2.5442699999999999E-2</v>
      </c>
      <c r="I80" s="379">
        <v>616.17999999999995</v>
      </c>
      <c r="J80" s="379">
        <v>15.67</v>
      </c>
    </row>
    <row r="81" spans="1:10" ht="25.5" x14ac:dyDescent="0.25">
      <c r="A81" s="380"/>
      <c r="B81" s="380"/>
      <c r="C81" s="380"/>
      <c r="D81" s="380"/>
      <c r="E81" s="380" t="s">
        <v>385</v>
      </c>
      <c r="F81" s="381">
        <v>103.6</v>
      </c>
      <c r="G81" s="380" t="s">
        <v>386</v>
      </c>
      <c r="H81" s="381">
        <v>0</v>
      </c>
      <c r="I81" s="380" t="s">
        <v>387</v>
      </c>
      <c r="J81" s="381">
        <v>103.6</v>
      </c>
    </row>
    <row r="82" spans="1:10" ht="15.75" thickBot="1" x14ac:dyDescent="0.3">
      <c r="A82" s="380"/>
      <c r="B82" s="380"/>
      <c r="C82" s="380"/>
      <c r="D82" s="380"/>
      <c r="E82" s="380" t="s">
        <v>388</v>
      </c>
      <c r="F82" s="381">
        <v>104.41</v>
      </c>
      <c r="G82" s="380"/>
      <c r="H82" s="524" t="s">
        <v>389</v>
      </c>
      <c r="I82" s="524"/>
      <c r="J82" s="381">
        <v>452.46</v>
      </c>
    </row>
    <row r="83" spans="1:10" ht="0.95" customHeight="1" thickTop="1" x14ac:dyDescent="0.25">
      <c r="A83" s="382"/>
      <c r="B83" s="382"/>
      <c r="C83" s="382"/>
      <c r="D83" s="382"/>
      <c r="E83" s="382"/>
      <c r="F83" s="382"/>
      <c r="G83" s="382"/>
      <c r="H83" s="382"/>
      <c r="I83" s="382"/>
      <c r="J83" s="382"/>
    </row>
    <row r="84" spans="1:10" ht="18" customHeight="1" x14ac:dyDescent="0.25">
      <c r="A84" s="371" t="s">
        <v>660</v>
      </c>
      <c r="B84" s="372" t="s">
        <v>364</v>
      </c>
      <c r="C84" s="371" t="s">
        <v>365</v>
      </c>
      <c r="D84" s="371" t="s">
        <v>366</v>
      </c>
      <c r="E84" s="531" t="s">
        <v>367</v>
      </c>
      <c r="F84" s="531"/>
      <c r="G84" s="373" t="s">
        <v>368</v>
      </c>
      <c r="H84" s="372" t="s">
        <v>369</v>
      </c>
      <c r="I84" s="372" t="s">
        <v>370</v>
      </c>
      <c r="J84" s="372" t="s">
        <v>371</v>
      </c>
    </row>
    <row r="85" spans="1:10" ht="39" customHeight="1" x14ac:dyDescent="0.25">
      <c r="A85" s="354" t="s">
        <v>372</v>
      </c>
      <c r="B85" s="356" t="s">
        <v>661</v>
      </c>
      <c r="C85" s="354" t="s">
        <v>280</v>
      </c>
      <c r="D85" s="354" t="s">
        <v>360</v>
      </c>
      <c r="E85" s="530" t="s">
        <v>392</v>
      </c>
      <c r="F85" s="530"/>
      <c r="G85" s="355" t="s">
        <v>19</v>
      </c>
      <c r="H85" s="374">
        <v>1</v>
      </c>
      <c r="I85" s="357">
        <v>462.48</v>
      </c>
      <c r="J85" s="357">
        <v>462.48</v>
      </c>
    </row>
    <row r="86" spans="1:10" ht="15" customHeight="1" x14ac:dyDescent="0.25">
      <c r="A86" s="531" t="s">
        <v>662</v>
      </c>
      <c r="B86" s="534" t="s">
        <v>364</v>
      </c>
      <c r="C86" s="531" t="s">
        <v>365</v>
      </c>
      <c r="D86" s="531" t="s">
        <v>663</v>
      </c>
      <c r="E86" s="534" t="s">
        <v>664</v>
      </c>
      <c r="F86" s="533" t="s">
        <v>665</v>
      </c>
      <c r="G86" s="534"/>
      <c r="H86" s="533" t="s">
        <v>666</v>
      </c>
      <c r="I86" s="534"/>
      <c r="J86" s="534" t="s">
        <v>667</v>
      </c>
    </row>
    <row r="87" spans="1:10" ht="15" customHeight="1" x14ac:dyDescent="0.25">
      <c r="A87" s="534"/>
      <c r="B87" s="534"/>
      <c r="C87" s="534"/>
      <c r="D87" s="534"/>
      <c r="E87" s="534"/>
      <c r="F87" s="372" t="s">
        <v>668</v>
      </c>
      <c r="G87" s="372" t="s">
        <v>669</v>
      </c>
      <c r="H87" s="372" t="s">
        <v>668</v>
      </c>
      <c r="I87" s="372" t="s">
        <v>669</v>
      </c>
      <c r="J87" s="534"/>
    </row>
    <row r="88" spans="1:10" ht="26.1" customHeight="1" x14ac:dyDescent="0.25">
      <c r="A88" s="383" t="s">
        <v>393</v>
      </c>
      <c r="B88" s="384" t="s">
        <v>670</v>
      </c>
      <c r="C88" s="383" t="s">
        <v>280</v>
      </c>
      <c r="D88" s="383" t="s">
        <v>671</v>
      </c>
      <c r="E88" s="386">
        <v>1.9500712</v>
      </c>
      <c r="F88" s="387">
        <v>0.47</v>
      </c>
      <c r="G88" s="387">
        <v>0.53</v>
      </c>
      <c r="H88" s="388">
        <v>141.44139999999999</v>
      </c>
      <c r="I88" s="388">
        <v>68.001800000000003</v>
      </c>
      <c r="J88" s="388">
        <v>199.91820000000001</v>
      </c>
    </row>
    <row r="89" spans="1:10" ht="24" customHeight="1" x14ac:dyDescent="0.25">
      <c r="A89" s="383" t="s">
        <v>393</v>
      </c>
      <c r="B89" s="384" t="s">
        <v>672</v>
      </c>
      <c r="C89" s="383" t="s">
        <v>280</v>
      </c>
      <c r="D89" s="383" t="s">
        <v>673</v>
      </c>
      <c r="E89" s="386">
        <v>1.9500712</v>
      </c>
      <c r="F89" s="387">
        <v>1</v>
      </c>
      <c r="G89" s="387">
        <v>0</v>
      </c>
      <c r="H89" s="388">
        <v>9.8453999999999997</v>
      </c>
      <c r="I89" s="388">
        <v>2.2658</v>
      </c>
      <c r="J89" s="388">
        <v>19.199200000000001</v>
      </c>
    </row>
    <row r="90" spans="1:10" ht="26.1" customHeight="1" x14ac:dyDescent="0.25">
      <c r="A90" s="383" t="s">
        <v>393</v>
      </c>
      <c r="B90" s="384" t="s">
        <v>674</v>
      </c>
      <c r="C90" s="383" t="s">
        <v>280</v>
      </c>
      <c r="D90" s="383" t="s">
        <v>675</v>
      </c>
      <c r="E90" s="386">
        <v>1.9500712</v>
      </c>
      <c r="F90" s="387">
        <v>1</v>
      </c>
      <c r="G90" s="387">
        <v>0</v>
      </c>
      <c r="H90" s="388">
        <v>33.625500000000002</v>
      </c>
      <c r="I90" s="388">
        <v>28.846299999999999</v>
      </c>
      <c r="J90" s="388">
        <v>65.572100000000006</v>
      </c>
    </row>
    <row r="91" spans="1:10" ht="20.100000000000001" customHeight="1" x14ac:dyDescent="0.25">
      <c r="A91" s="532"/>
      <c r="B91" s="532"/>
      <c r="C91" s="532"/>
      <c r="D91" s="532"/>
      <c r="E91" s="532"/>
      <c r="F91" s="532" t="s">
        <v>676</v>
      </c>
      <c r="G91" s="532"/>
      <c r="H91" s="532"/>
      <c r="I91" s="532"/>
      <c r="J91" s="389">
        <v>284.68950000000001</v>
      </c>
    </row>
    <row r="92" spans="1:10" ht="20.100000000000001" customHeight="1" x14ac:dyDescent="0.25">
      <c r="A92" s="371" t="s">
        <v>677</v>
      </c>
      <c r="B92" s="372" t="s">
        <v>364</v>
      </c>
      <c r="C92" s="371" t="s">
        <v>365</v>
      </c>
      <c r="D92" s="371" t="s">
        <v>568</v>
      </c>
      <c r="E92" s="372" t="s">
        <v>664</v>
      </c>
      <c r="F92" s="534" t="s">
        <v>678</v>
      </c>
      <c r="G92" s="534"/>
      <c r="H92" s="534"/>
      <c r="I92" s="534"/>
      <c r="J92" s="372" t="s">
        <v>667</v>
      </c>
    </row>
    <row r="93" spans="1:10" ht="24" customHeight="1" x14ac:dyDescent="0.25">
      <c r="A93" s="383" t="s">
        <v>393</v>
      </c>
      <c r="B93" s="384" t="s">
        <v>293</v>
      </c>
      <c r="C93" s="383" t="s">
        <v>280</v>
      </c>
      <c r="D93" s="383" t="s">
        <v>288</v>
      </c>
      <c r="E93" s="386">
        <v>2</v>
      </c>
      <c r="F93" s="383"/>
      <c r="G93" s="383"/>
      <c r="H93" s="383"/>
      <c r="I93" s="388">
        <v>17.319199999999999</v>
      </c>
      <c r="J93" s="388">
        <v>34.638399999999997</v>
      </c>
    </row>
    <row r="94" spans="1:10" ht="20.100000000000001" customHeight="1" x14ac:dyDescent="0.25">
      <c r="A94" s="532"/>
      <c r="B94" s="532"/>
      <c r="C94" s="532"/>
      <c r="D94" s="532"/>
      <c r="E94" s="532"/>
      <c r="F94" s="532" t="s">
        <v>679</v>
      </c>
      <c r="G94" s="532"/>
      <c r="H94" s="532"/>
      <c r="I94" s="532"/>
      <c r="J94" s="389">
        <v>34.638399999999997</v>
      </c>
    </row>
    <row r="95" spans="1:10" ht="20.100000000000001" customHeight="1" x14ac:dyDescent="0.25">
      <c r="A95" s="532"/>
      <c r="B95" s="532"/>
      <c r="C95" s="532"/>
      <c r="D95" s="532"/>
      <c r="E95" s="532"/>
      <c r="F95" s="532" t="s">
        <v>680</v>
      </c>
      <c r="G95" s="532"/>
      <c r="H95" s="532"/>
      <c r="I95" s="532"/>
      <c r="J95" s="389">
        <v>0</v>
      </c>
    </row>
    <row r="96" spans="1:10" ht="20.100000000000001" customHeight="1" x14ac:dyDescent="0.25">
      <c r="A96" s="532"/>
      <c r="B96" s="532"/>
      <c r="C96" s="532"/>
      <c r="D96" s="532"/>
      <c r="E96" s="532"/>
      <c r="F96" s="532" t="s">
        <v>681</v>
      </c>
      <c r="G96" s="532"/>
      <c r="H96" s="532"/>
      <c r="I96" s="532"/>
      <c r="J96" s="389">
        <v>319.3279</v>
      </c>
    </row>
    <row r="97" spans="1:10" ht="20.100000000000001" customHeight="1" x14ac:dyDescent="0.25">
      <c r="A97" s="532"/>
      <c r="B97" s="532"/>
      <c r="C97" s="532"/>
      <c r="D97" s="532"/>
      <c r="E97" s="532"/>
      <c r="F97" s="532" t="s">
        <v>682</v>
      </c>
      <c r="G97" s="532"/>
      <c r="H97" s="532"/>
      <c r="I97" s="532"/>
      <c r="J97" s="389">
        <v>0</v>
      </c>
    </row>
    <row r="98" spans="1:10" ht="20.100000000000001" customHeight="1" x14ac:dyDescent="0.25">
      <c r="A98" s="532"/>
      <c r="B98" s="532"/>
      <c r="C98" s="532"/>
      <c r="D98" s="532"/>
      <c r="E98" s="532"/>
      <c r="F98" s="532" t="s">
        <v>683</v>
      </c>
      <c r="G98" s="532"/>
      <c r="H98" s="532"/>
      <c r="I98" s="532"/>
      <c r="J98" s="389">
        <v>0</v>
      </c>
    </row>
    <row r="99" spans="1:10" ht="20.100000000000001" customHeight="1" x14ac:dyDescent="0.25">
      <c r="A99" s="532"/>
      <c r="B99" s="532"/>
      <c r="C99" s="532"/>
      <c r="D99" s="532"/>
      <c r="E99" s="532"/>
      <c r="F99" s="532" t="s">
        <v>684</v>
      </c>
      <c r="G99" s="532"/>
      <c r="H99" s="532"/>
      <c r="I99" s="532"/>
      <c r="J99" s="389">
        <v>32.51</v>
      </c>
    </row>
    <row r="100" spans="1:10" ht="20.100000000000001" customHeight="1" x14ac:dyDescent="0.25">
      <c r="A100" s="532"/>
      <c r="B100" s="532"/>
      <c r="C100" s="532"/>
      <c r="D100" s="532"/>
      <c r="E100" s="532"/>
      <c r="F100" s="532" t="s">
        <v>685</v>
      </c>
      <c r="G100" s="532"/>
      <c r="H100" s="532"/>
      <c r="I100" s="532"/>
      <c r="J100" s="389">
        <v>9.8224999999999998</v>
      </c>
    </row>
    <row r="101" spans="1:10" ht="20.100000000000001" customHeight="1" x14ac:dyDescent="0.25">
      <c r="A101" s="371" t="s">
        <v>686</v>
      </c>
      <c r="B101" s="372" t="s">
        <v>365</v>
      </c>
      <c r="C101" s="371" t="s">
        <v>364</v>
      </c>
      <c r="D101" s="371" t="s">
        <v>687</v>
      </c>
      <c r="E101" s="372" t="s">
        <v>664</v>
      </c>
      <c r="F101" s="372" t="s">
        <v>688</v>
      </c>
      <c r="G101" s="534" t="s">
        <v>689</v>
      </c>
      <c r="H101" s="534"/>
      <c r="I101" s="534"/>
      <c r="J101" s="372" t="s">
        <v>667</v>
      </c>
    </row>
    <row r="102" spans="1:10" ht="26.1" customHeight="1" x14ac:dyDescent="0.25">
      <c r="A102" s="375" t="s">
        <v>690</v>
      </c>
      <c r="B102" s="376" t="s">
        <v>280</v>
      </c>
      <c r="C102" s="375">
        <v>407819</v>
      </c>
      <c r="D102" s="375" t="s">
        <v>691</v>
      </c>
      <c r="E102" s="378">
        <v>43.083076499999997</v>
      </c>
      <c r="F102" s="377" t="s">
        <v>278</v>
      </c>
      <c r="G102" s="535">
        <v>9.6199999999999992</v>
      </c>
      <c r="H102" s="535"/>
      <c r="I102" s="522"/>
      <c r="J102" s="390">
        <v>414.45920000000001</v>
      </c>
    </row>
    <row r="103" spans="1:10" ht="24" customHeight="1" x14ac:dyDescent="0.25">
      <c r="A103" s="375" t="s">
        <v>690</v>
      </c>
      <c r="B103" s="376" t="s">
        <v>280</v>
      </c>
      <c r="C103" s="375">
        <v>1110000</v>
      </c>
      <c r="D103" s="375" t="s">
        <v>692</v>
      </c>
      <c r="E103" s="378">
        <v>0.34539999999999998</v>
      </c>
      <c r="F103" s="377" t="s">
        <v>348</v>
      </c>
      <c r="G103" s="535">
        <v>7.74</v>
      </c>
      <c r="H103" s="535"/>
      <c r="I103" s="522"/>
      <c r="J103" s="390">
        <v>2.6734</v>
      </c>
    </row>
    <row r="104" spans="1:10" ht="39" customHeight="1" x14ac:dyDescent="0.25">
      <c r="A104" s="375" t="s">
        <v>690</v>
      </c>
      <c r="B104" s="376" t="s">
        <v>280</v>
      </c>
      <c r="C104" s="375">
        <v>3107967</v>
      </c>
      <c r="D104" s="375" t="s">
        <v>693</v>
      </c>
      <c r="E104" s="378">
        <v>4.4071607999999998</v>
      </c>
      <c r="F104" s="377" t="s">
        <v>338</v>
      </c>
      <c r="G104" s="535">
        <v>8.06</v>
      </c>
      <c r="H104" s="535"/>
      <c r="I104" s="522"/>
      <c r="J104" s="390">
        <v>35.521700000000003</v>
      </c>
    </row>
    <row r="105" spans="1:10" ht="20.100000000000001" customHeight="1" x14ac:dyDescent="0.25">
      <c r="A105" s="532"/>
      <c r="B105" s="532"/>
      <c r="C105" s="532"/>
      <c r="D105" s="532"/>
      <c r="E105" s="532"/>
      <c r="F105" s="532" t="s">
        <v>694</v>
      </c>
      <c r="G105" s="532"/>
      <c r="H105" s="532"/>
      <c r="I105" s="532"/>
      <c r="J105" s="389">
        <v>452.65429999999998</v>
      </c>
    </row>
    <row r="106" spans="1:10" ht="25.5" x14ac:dyDescent="0.25">
      <c r="A106" s="380"/>
      <c r="B106" s="380"/>
      <c r="C106" s="380"/>
      <c r="D106" s="380"/>
      <c r="E106" s="380" t="s">
        <v>385</v>
      </c>
      <c r="F106" s="381">
        <v>178.83357078643493</v>
      </c>
      <c r="G106" s="380" t="s">
        <v>386</v>
      </c>
      <c r="H106" s="381">
        <v>0</v>
      </c>
      <c r="I106" s="380" t="s">
        <v>387</v>
      </c>
      <c r="J106" s="381">
        <v>178.83357153261238</v>
      </c>
    </row>
    <row r="107" spans="1:10" ht="15.75" thickBot="1" x14ac:dyDescent="0.3">
      <c r="A107" s="380"/>
      <c r="B107" s="380"/>
      <c r="C107" s="380"/>
      <c r="D107" s="380"/>
      <c r="E107" s="380" t="s">
        <v>388</v>
      </c>
      <c r="F107" s="381">
        <v>138.74</v>
      </c>
      <c r="G107" s="380"/>
      <c r="H107" s="524" t="s">
        <v>389</v>
      </c>
      <c r="I107" s="524"/>
      <c r="J107" s="381">
        <v>601.22</v>
      </c>
    </row>
    <row r="108" spans="1:10" ht="0.95" customHeight="1" thickTop="1" x14ac:dyDescent="0.25">
      <c r="A108" s="382"/>
      <c r="B108" s="382"/>
      <c r="C108" s="382"/>
      <c r="D108" s="382"/>
      <c r="E108" s="382"/>
      <c r="F108" s="382"/>
      <c r="G108" s="382"/>
      <c r="H108" s="382"/>
      <c r="I108" s="382"/>
      <c r="J108" s="382"/>
    </row>
    <row r="109" spans="1:10" ht="18" customHeight="1" x14ac:dyDescent="0.25">
      <c r="A109" s="371" t="s">
        <v>695</v>
      </c>
      <c r="B109" s="372" t="s">
        <v>364</v>
      </c>
      <c r="C109" s="371" t="s">
        <v>365</v>
      </c>
      <c r="D109" s="371" t="s">
        <v>366</v>
      </c>
      <c r="E109" s="531" t="s">
        <v>367</v>
      </c>
      <c r="F109" s="531"/>
      <c r="G109" s="373" t="s">
        <v>368</v>
      </c>
      <c r="H109" s="372" t="s">
        <v>369</v>
      </c>
      <c r="I109" s="372" t="s">
        <v>370</v>
      </c>
      <c r="J109" s="372" t="s">
        <v>371</v>
      </c>
    </row>
    <row r="110" spans="1:10" ht="26.1" customHeight="1" x14ac:dyDescent="0.25">
      <c r="A110" s="354" t="s">
        <v>372</v>
      </c>
      <c r="B110" s="356" t="s">
        <v>696</v>
      </c>
      <c r="C110" s="354" t="s">
        <v>280</v>
      </c>
      <c r="D110" s="354" t="s">
        <v>361</v>
      </c>
      <c r="E110" s="530" t="s">
        <v>392</v>
      </c>
      <c r="F110" s="530"/>
      <c r="G110" s="355" t="s">
        <v>19</v>
      </c>
      <c r="H110" s="374">
        <v>1</v>
      </c>
      <c r="I110" s="357">
        <v>13.91</v>
      </c>
      <c r="J110" s="357">
        <v>13.91</v>
      </c>
    </row>
    <row r="111" spans="1:10" ht="20.100000000000001" customHeight="1" x14ac:dyDescent="0.25">
      <c r="A111" s="371" t="s">
        <v>677</v>
      </c>
      <c r="B111" s="372" t="s">
        <v>364</v>
      </c>
      <c r="C111" s="371" t="s">
        <v>365</v>
      </c>
      <c r="D111" s="371" t="s">
        <v>568</v>
      </c>
      <c r="E111" s="372" t="s">
        <v>664</v>
      </c>
      <c r="F111" s="534" t="s">
        <v>678</v>
      </c>
      <c r="G111" s="534"/>
      <c r="H111" s="534"/>
      <c r="I111" s="534"/>
      <c r="J111" s="372" t="s">
        <v>667</v>
      </c>
    </row>
    <row r="112" spans="1:10" ht="24" customHeight="1" x14ac:dyDescent="0.25">
      <c r="A112" s="383" t="s">
        <v>393</v>
      </c>
      <c r="B112" s="384" t="s">
        <v>293</v>
      </c>
      <c r="C112" s="383" t="s">
        <v>280</v>
      </c>
      <c r="D112" s="383" t="s">
        <v>288</v>
      </c>
      <c r="E112" s="386">
        <v>1</v>
      </c>
      <c r="F112" s="383"/>
      <c r="G112" s="383"/>
      <c r="H112" s="383"/>
      <c r="I112" s="388">
        <v>17.319199999999999</v>
      </c>
      <c r="J112" s="388">
        <v>17.319199999999999</v>
      </c>
    </row>
    <row r="113" spans="1:10" ht="20.100000000000001" customHeight="1" x14ac:dyDescent="0.25">
      <c r="A113" s="532"/>
      <c r="B113" s="532"/>
      <c r="C113" s="532"/>
      <c r="D113" s="532"/>
      <c r="E113" s="532"/>
      <c r="F113" s="532" t="s">
        <v>679</v>
      </c>
      <c r="G113" s="532"/>
      <c r="H113" s="532"/>
      <c r="I113" s="532"/>
      <c r="J113" s="389">
        <v>17.319199999999999</v>
      </c>
    </row>
    <row r="114" spans="1:10" ht="20.100000000000001" customHeight="1" x14ac:dyDescent="0.25">
      <c r="A114" s="532"/>
      <c r="B114" s="532"/>
      <c r="C114" s="532"/>
      <c r="D114" s="532"/>
      <c r="E114" s="532"/>
      <c r="F114" s="532" t="s">
        <v>680</v>
      </c>
      <c r="G114" s="532"/>
      <c r="H114" s="532"/>
      <c r="I114" s="532"/>
      <c r="J114" s="389">
        <v>0</v>
      </c>
    </row>
    <row r="115" spans="1:10" ht="20.100000000000001" customHeight="1" x14ac:dyDescent="0.25">
      <c r="A115" s="532"/>
      <c r="B115" s="532"/>
      <c r="C115" s="532"/>
      <c r="D115" s="532"/>
      <c r="E115" s="532"/>
      <c r="F115" s="532" t="s">
        <v>681</v>
      </c>
      <c r="G115" s="532"/>
      <c r="H115" s="532"/>
      <c r="I115" s="532"/>
      <c r="J115" s="389">
        <v>17.319199999999999</v>
      </c>
    </row>
    <row r="116" spans="1:10" ht="20.100000000000001" customHeight="1" x14ac:dyDescent="0.25">
      <c r="A116" s="532"/>
      <c r="B116" s="532"/>
      <c r="C116" s="532"/>
      <c r="D116" s="532"/>
      <c r="E116" s="532"/>
      <c r="F116" s="532" t="s">
        <v>682</v>
      </c>
      <c r="G116" s="532"/>
      <c r="H116" s="532"/>
      <c r="I116" s="532"/>
      <c r="J116" s="389">
        <v>0</v>
      </c>
    </row>
    <row r="117" spans="1:10" ht="20.100000000000001" customHeight="1" x14ac:dyDescent="0.25">
      <c r="A117" s="532"/>
      <c r="B117" s="532"/>
      <c r="C117" s="532"/>
      <c r="D117" s="532"/>
      <c r="E117" s="532"/>
      <c r="F117" s="532" t="s">
        <v>683</v>
      </c>
      <c r="G117" s="532"/>
      <c r="H117" s="532"/>
      <c r="I117" s="532"/>
      <c r="J117" s="389">
        <v>0</v>
      </c>
    </row>
    <row r="118" spans="1:10" ht="20.100000000000001" customHeight="1" x14ac:dyDescent="0.25">
      <c r="A118" s="532"/>
      <c r="B118" s="532"/>
      <c r="C118" s="532"/>
      <c r="D118" s="532"/>
      <c r="E118" s="532"/>
      <c r="F118" s="532" t="s">
        <v>684</v>
      </c>
      <c r="G118" s="532"/>
      <c r="H118" s="532"/>
      <c r="I118" s="532"/>
      <c r="J118" s="389">
        <v>2</v>
      </c>
    </row>
    <row r="119" spans="1:10" ht="20.100000000000001" customHeight="1" x14ac:dyDescent="0.25">
      <c r="A119" s="532"/>
      <c r="B119" s="532"/>
      <c r="C119" s="532"/>
      <c r="D119" s="532"/>
      <c r="E119" s="532"/>
      <c r="F119" s="532" t="s">
        <v>685</v>
      </c>
      <c r="G119" s="532"/>
      <c r="H119" s="532"/>
      <c r="I119" s="532"/>
      <c r="J119" s="389">
        <v>8.6595999999999993</v>
      </c>
    </row>
    <row r="120" spans="1:10" ht="20.100000000000001" customHeight="1" x14ac:dyDescent="0.25">
      <c r="A120" s="371" t="s">
        <v>697</v>
      </c>
      <c r="B120" s="372" t="s">
        <v>365</v>
      </c>
      <c r="C120" s="371" t="s">
        <v>364</v>
      </c>
      <c r="D120" s="371" t="s">
        <v>395</v>
      </c>
      <c r="E120" s="372" t="s">
        <v>664</v>
      </c>
      <c r="F120" s="372" t="s">
        <v>688</v>
      </c>
      <c r="G120" s="534" t="s">
        <v>689</v>
      </c>
      <c r="H120" s="534"/>
      <c r="I120" s="534"/>
      <c r="J120" s="372" t="s">
        <v>667</v>
      </c>
    </row>
    <row r="121" spans="1:10" ht="26.1" customHeight="1" x14ac:dyDescent="0.25">
      <c r="A121" s="383" t="s">
        <v>393</v>
      </c>
      <c r="B121" s="384" t="s">
        <v>280</v>
      </c>
      <c r="C121" s="383" t="s">
        <v>698</v>
      </c>
      <c r="D121" s="383" t="s">
        <v>699</v>
      </c>
      <c r="E121" s="386">
        <v>0.1079044</v>
      </c>
      <c r="F121" s="385" t="s">
        <v>19</v>
      </c>
      <c r="G121" s="536">
        <v>47.980699999999999</v>
      </c>
      <c r="H121" s="536"/>
      <c r="I121" s="523"/>
      <c r="J121" s="388">
        <v>5.1772999999999998</v>
      </c>
    </row>
    <row r="122" spans="1:10" ht="20.100000000000001" customHeight="1" x14ac:dyDescent="0.25">
      <c r="A122" s="532"/>
      <c r="B122" s="532"/>
      <c r="C122" s="532"/>
      <c r="D122" s="532"/>
      <c r="E122" s="532"/>
      <c r="F122" s="532" t="s">
        <v>700</v>
      </c>
      <c r="G122" s="532"/>
      <c r="H122" s="532"/>
      <c r="I122" s="532"/>
      <c r="J122" s="389">
        <v>5.1772999999999998</v>
      </c>
    </row>
    <row r="123" spans="1:10" ht="20.100000000000001" customHeight="1" x14ac:dyDescent="0.25">
      <c r="A123" s="371" t="s">
        <v>701</v>
      </c>
      <c r="B123" s="372" t="s">
        <v>365</v>
      </c>
      <c r="C123" s="371" t="s">
        <v>393</v>
      </c>
      <c r="D123" s="371" t="s">
        <v>702</v>
      </c>
      <c r="E123" s="372" t="s">
        <v>364</v>
      </c>
      <c r="F123" s="372" t="s">
        <v>664</v>
      </c>
      <c r="G123" s="373" t="s">
        <v>688</v>
      </c>
      <c r="H123" s="534" t="s">
        <v>689</v>
      </c>
      <c r="I123" s="534"/>
      <c r="J123" s="372" t="s">
        <v>667</v>
      </c>
    </row>
    <row r="124" spans="1:10" ht="39" customHeight="1" x14ac:dyDescent="0.25">
      <c r="A124" s="375" t="s">
        <v>703</v>
      </c>
      <c r="B124" s="376" t="s">
        <v>280</v>
      </c>
      <c r="C124" s="375" t="s">
        <v>698</v>
      </c>
      <c r="D124" s="375" t="s">
        <v>704</v>
      </c>
      <c r="E124" s="376">
        <v>5914655</v>
      </c>
      <c r="F124" s="378">
        <v>3.5899999999999999E-3</v>
      </c>
      <c r="G124" s="377" t="s">
        <v>294</v>
      </c>
      <c r="H124" s="535">
        <v>21.69</v>
      </c>
      <c r="I124" s="522"/>
      <c r="J124" s="390">
        <v>7.7899999999999997E-2</v>
      </c>
    </row>
    <row r="125" spans="1:10" ht="20.100000000000001" customHeight="1" x14ac:dyDescent="0.25">
      <c r="A125" s="532"/>
      <c r="B125" s="532"/>
      <c r="C125" s="532"/>
      <c r="D125" s="532"/>
      <c r="E125" s="532"/>
      <c r="F125" s="532" t="s">
        <v>705</v>
      </c>
      <c r="G125" s="532"/>
      <c r="H125" s="532"/>
      <c r="I125" s="532"/>
      <c r="J125" s="389">
        <v>7.7899999999999997E-2</v>
      </c>
    </row>
    <row r="126" spans="1:10" ht="20.100000000000001" customHeight="1" x14ac:dyDescent="0.25">
      <c r="A126" s="371" t="s">
        <v>706</v>
      </c>
      <c r="B126" s="372" t="s">
        <v>365</v>
      </c>
      <c r="C126" s="371" t="s">
        <v>393</v>
      </c>
      <c r="D126" s="371" t="s">
        <v>707</v>
      </c>
      <c r="E126" s="372" t="s">
        <v>664</v>
      </c>
      <c r="F126" s="372" t="s">
        <v>688</v>
      </c>
      <c r="G126" s="533" t="s">
        <v>708</v>
      </c>
      <c r="H126" s="534"/>
      <c r="I126" s="534"/>
      <c r="J126" s="372" t="s">
        <v>667</v>
      </c>
    </row>
    <row r="127" spans="1:10" ht="20.100000000000001" customHeight="1" x14ac:dyDescent="0.25">
      <c r="A127" s="373"/>
      <c r="B127" s="373"/>
      <c r="C127" s="373"/>
      <c r="D127" s="373"/>
      <c r="E127" s="373"/>
      <c r="F127" s="373"/>
      <c r="G127" s="373" t="s">
        <v>709</v>
      </c>
      <c r="H127" s="373" t="s">
        <v>710</v>
      </c>
      <c r="I127" s="373" t="s">
        <v>711</v>
      </c>
      <c r="J127" s="373"/>
    </row>
    <row r="128" spans="1:10" ht="50.1" customHeight="1" x14ac:dyDescent="0.25">
      <c r="A128" s="375" t="s">
        <v>707</v>
      </c>
      <c r="B128" s="376" t="s">
        <v>280</v>
      </c>
      <c r="C128" s="375" t="s">
        <v>698</v>
      </c>
      <c r="D128" s="375" t="s">
        <v>712</v>
      </c>
      <c r="E128" s="378">
        <v>3.5899999999999999E-3</v>
      </c>
      <c r="F128" s="377" t="s">
        <v>281</v>
      </c>
      <c r="G128" s="376" t="s">
        <v>713</v>
      </c>
      <c r="H128" s="376" t="s">
        <v>714</v>
      </c>
      <c r="I128" s="376" t="s">
        <v>715</v>
      </c>
      <c r="J128" s="390">
        <v>0</v>
      </c>
    </row>
    <row r="129" spans="1:10" ht="20.100000000000001" customHeight="1" x14ac:dyDescent="0.25">
      <c r="A129" s="532"/>
      <c r="B129" s="532"/>
      <c r="C129" s="532"/>
      <c r="D129" s="532"/>
      <c r="E129" s="532"/>
      <c r="F129" s="532" t="s">
        <v>716</v>
      </c>
      <c r="G129" s="532"/>
      <c r="H129" s="532"/>
      <c r="I129" s="532"/>
      <c r="J129" s="389">
        <v>0</v>
      </c>
    </row>
    <row r="130" spans="1:10" ht="25.5" x14ac:dyDescent="0.25">
      <c r="A130" s="380"/>
      <c r="B130" s="380"/>
      <c r="C130" s="380"/>
      <c r="D130" s="380"/>
      <c r="E130" s="380" t="s">
        <v>385</v>
      </c>
      <c r="F130" s="381">
        <v>8.6911080716216222</v>
      </c>
      <c r="G130" s="380" t="s">
        <v>386</v>
      </c>
      <c r="H130" s="381">
        <v>0</v>
      </c>
      <c r="I130" s="380" t="s">
        <v>387</v>
      </c>
      <c r="J130" s="381">
        <v>8.6911080716216222</v>
      </c>
    </row>
    <row r="131" spans="1:10" ht="15.75" thickBot="1" x14ac:dyDescent="0.3">
      <c r="A131" s="380"/>
      <c r="B131" s="380"/>
      <c r="C131" s="380"/>
      <c r="D131" s="380"/>
      <c r="E131" s="380" t="s">
        <v>388</v>
      </c>
      <c r="F131" s="381">
        <v>4.17</v>
      </c>
      <c r="G131" s="380"/>
      <c r="H131" s="524" t="s">
        <v>389</v>
      </c>
      <c r="I131" s="524"/>
      <c r="J131" s="381">
        <v>18.079999999999998</v>
      </c>
    </row>
    <row r="132" spans="1:10" ht="0.95" customHeight="1" thickTop="1" x14ac:dyDescent="0.25">
      <c r="A132" s="382"/>
      <c r="B132" s="382"/>
      <c r="C132" s="382"/>
      <c r="D132" s="382"/>
      <c r="E132" s="382"/>
      <c r="F132" s="382"/>
      <c r="G132" s="382"/>
      <c r="H132" s="382"/>
      <c r="I132" s="382"/>
      <c r="J132" s="382"/>
    </row>
    <row r="133" spans="1:10" ht="18" customHeight="1" x14ac:dyDescent="0.25">
      <c r="A133" s="371" t="s">
        <v>717</v>
      </c>
      <c r="B133" s="372" t="s">
        <v>364</v>
      </c>
      <c r="C133" s="371" t="s">
        <v>365</v>
      </c>
      <c r="D133" s="371" t="s">
        <v>366</v>
      </c>
      <c r="E133" s="531" t="s">
        <v>367</v>
      </c>
      <c r="F133" s="531"/>
      <c r="G133" s="373" t="s">
        <v>368</v>
      </c>
      <c r="H133" s="372" t="s">
        <v>369</v>
      </c>
      <c r="I133" s="372" t="s">
        <v>370</v>
      </c>
      <c r="J133" s="372" t="s">
        <v>371</v>
      </c>
    </row>
    <row r="134" spans="1:10" ht="26.1" customHeight="1" x14ac:dyDescent="0.25">
      <c r="A134" s="354" t="s">
        <v>372</v>
      </c>
      <c r="B134" s="356" t="s">
        <v>718</v>
      </c>
      <c r="C134" s="354" t="s">
        <v>280</v>
      </c>
      <c r="D134" s="354" t="s">
        <v>719</v>
      </c>
      <c r="E134" s="530" t="s">
        <v>392</v>
      </c>
      <c r="F134" s="530"/>
      <c r="G134" s="355" t="s">
        <v>338</v>
      </c>
      <c r="H134" s="374">
        <v>1</v>
      </c>
      <c r="I134" s="357">
        <v>37.82</v>
      </c>
      <c r="J134" s="357">
        <v>37.82</v>
      </c>
    </row>
    <row r="135" spans="1:10" ht="15" customHeight="1" x14ac:dyDescent="0.25">
      <c r="A135" s="531" t="s">
        <v>662</v>
      </c>
      <c r="B135" s="534" t="s">
        <v>364</v>
      </c>
      <c r="C135" s="531" t="s">
        <v>365</v>
      </c>
      <c r="D135" s="531" t="s">
        <v>663</v>
      </c>
      <c r="E135" s="534" t="s">
        <v>664</v>
      </c>
      <c r="F135" s="533" t="s">
        <v>665</v>
      </c>
      <c r="G135" s="534"/>
      <c r="H135" s="533" t="s">
        <v>666</v>
      </c>
      <c r="I135" s="534"/>
      <c r="J135" s="534" t="s">
        <v>667</v>
      </c>
    </row>
    <row r="136" spans="1:10" ht="15" customHeight="1" x14ac:dyDescent="0.25">
      <c r="A136" s="534"/>
      <c r="B136" s="534"/>
      <c r="C136" s="534"/>
      <c r="D136" s="534"/>
      <c r="E136" s="534"/>
      <c r="F136" s="372" t="s">
        <v>668</v>
      </c>
      <c r="G136" s="372" t="s">
        <v>669</v>
      </c>
      <c r="H136" s="372" t="s">
        <v>668</v>
      </c>
      <c r="I136" s="372" t="s">
        <v>669</v>
      </c>
      <c r="J136" s="534"/>
    </row>
    <row r="137" spans="1:10" ht="26.1" customHeight="1" x14ac:dyDescent="0.25">
      <c r="A137" s="383" t="s">
        <v>393</v>
      </c>
      <c r="B137" s="384" t="s">
        <v>316</v>
      </c>
      <c r="C137" s="383" t="s">
        <v>280</v>
      </c>
      <c r="D137" s="383" t="s">
        <v>720</v>
      </c>
      <c r="E137" s="386">
        <v>1.1320323999999999</v>
      </c>
      <c r="F137" s="387">
        <v>1</v>
      </c>
      <c r="G137" s="387">
        <v>0</v>
      </c>
      <c r="H137" s="388">
        <v>241.6771</v>
      </c>
      <c r="I137" s="388">
        <v>108.694</v>
      </c>
      <c r="J137" s="388">
        <v>273.58629999999999</v>
      </c>
    </row>
    <row r="138" spans="1:10" ht="20.100000000000001" customHeight="1" x14ac:dyDescent="0.25">
      <c r="A138" s="532"/>
      <c r="B138" s="532"/>
      <c r="C138" s="532"/>
      <c r="D138" s="532"/>
      <c r="E138" s="532"/>
      <c r="F138" s="532" t="s">
        <v>676</v>
      </c>
      <c r="G138" s="532"/>
      <c r="H138" s="532"/>
      <c r="I138" s="532"/>
      <c r="J138" s="389">
        <v>273.58629999999999</v>
      </c>
    </row>
    <row r="139" spans="1:10" ht="20.100000000000001" customHeight="1" x14ac:dyDescent="0.25">
      <c r="A139" s="371" t="s">
        <v>677</v>
      </c>
      <c r="B139" s="372" t="s">
        <v>364</v>
      </c>
      <c r="C139" s="371" t="s">
        <v>365</v>
      </c>
      <c r="D139" s="371" t="s">
        <v>568</v>
      </c>
      <c r="E139" s="372" t="s">
        <v>664</v>
      </c>
      <c r="F139" s="534" t="s">
        <v>678</v>
      </c>
      <c r="G139" s="534"/>
      <c r="H139" s="534"/>
      <c r="I139" s="534"/>
      <c r="J139" s="372" t="s">
        <v>667</v>
      </c>
    </row>
    <row r="140" spans="1:10" ht="24" customHeight="1" x14ac:dyDescent="0.25">
      <c r="A140" s="383" t="s">
        <v>393</v>
      </c>
      <c r="B140" s="384" t="s">
        <v>315</v>
      </c>
      <c r="C140" s="383" t="s">
        <v>280</v>
      </c>
      <c r="D140" s="383" t="s">
        <v>314</v>
      </c>
      <c r="E140" s="386">
        <v>1.1320323999999999</v>
      </c>
      <c r="F140" s="383"/>
      <c r="G140" s="383"/>
      <c r="H140" s="383"/>
      <c r="I140" s="388">
        <v>17.5214</v>
      </c>
      <c r="J140" s="388">
        <v>19.834800000000001</v>
      </c>
    </row>
    <row r="141" spans="1:10" ht="24" customHeight="1" x14ac:dyDescent="0.25">
      <c r="A141" s="383" t="s">
        <v>393</v>
      </c>
      <c r="B141" s="384" t="s">
        <v>293</v>
      </c>
      <c r="C141" s="383" t="s">
        <v>280</v>
      </c>
      <c r="D141" s="383" t="s">
        <v>288</v>
      </c>
      <c r="E141" s="386">
        <v>4</v>
      </c>
      <c r="F141" s="383"/>
      <c r="G141" s="383"/>
      <c r="H141" s="383"/>
      <c r="I141" s="388">
        <v>17.319199999999999</v>
      </c>
      <c r="J141" s="388">
        <v>69.276799999999994</v>
      </c>
    </row>
    <row r="142" spans="1:10" ht="20.100000000000001" customHeight="1" x14ac:dyDescent="0.25">
      <c r="A142" s="532"/>
      <c r="B142" s="532"/>
      <c r="C142" s="532"/>
      <c r="D142" s="532"/>
      <c r="E142" s="532"/>
      <c r="F142" s="532" t="s">
        <v>679</v>
      </c>
      <c r="G142" s="532"/>
      <c r="H142" s="532"/>
      <c r="I142" s="532"/>
      <c r="J142" s="389">
        <v>89.111599999999996</v>
      </c>
    </row>
    <row r="143" spans="1:10" ht="20.100000000000001" customHeight="1" x14ac:dyDescent="0.25">
      <c r="A143" s="532"/>
      <c r="B143" s="532"/>
      <c r="C143" s="532"/>
      <c r="D143" s="532"/>
      <c r="E143" s="532"/>
      <c r="F143" s="532" t="s">
        <v>680</v>
      </c>
      <c r="G143" s="532"/>
      <c r="H143" s="532"/>
      <c r="I143" s="532"/>
      <c r="J143" s="389">
        <v>0</v>
      </c>
    </row>
    <row r="144" spans="1:10" ht="20.100000000000001" customHeight="1" x14ac:dyDescent="0.25">
      <c r="A144" s="532"/>
      <c r="B144" s="532"/>
      <c r="C144" s="532"/>
      <c r="D144" s="532"/>
      <c r="E144" s="532"/>
      <c r="F144" s="532" t="s">
        <v>681</v>
      </c>
      <c r="G144" s="532"/>
      <c r="H144" s="532"/>
      <c r="I144" s="532"/>
      <c r="J144" s="389">
        <v>362.6979</v>
      </c>
    </row>
    <row r="145" spans="1:10" ht="20.100000000000001" customHeight="1" x14ac:dyDescent="0.25">
      <c r="A145" s="532"/>
      <c r="B145" s="532"/>
      <c r="C145" s="532"/>
      <c r="D145" s="532"/>
      <c r="E145" s="532"/>
      <c r="F145" s="532" t="s">
        <v>682</v>
      </c>
      <c r="G145" s="532"/>
      <c r="H145" s="532"/>
      <c r="I145" s="532"/>
      <c r="J145" s="389">
        <v>0</v>
      </c>
    </row>
    <row r="146" spans="1:10" ht="20.100000000000001" customHeight="1" x14ac:dyDescent="0.25">
      <c r="A146" s="532"/>
      <c r="B146" s="532"/>
      <c r="C146" s="532"/>
      <c r="D146" s="532"/>
      <c r="E146" s="532"/>
      <c r="F146" s="532" t="s">
        <v>683</v>
      </c>
      <c r="G146" s="532"/>
      <c r="H146" s="532"/>
      <c r="I146" s="532"/>
      <c r="J146" s="389">
        <v>0</v>
      </c>
    </row>
    <row r="147" spans="1:10" ht="20.100000000000001" customHeight="1" x14ac:dyDescent="0.25">
      <c r="A147" s="532"/>
      <c r="B147" s="532"/>
      <c r="C147" s="532"/>
      <c r="D147" s="532"/>
      <c r="E147" s="532"/>
      <c r="F147" s="532" t="s">
        <v>684</v>
      </c>
      <c r="G147" s="532"/>
      <c r="H147" s="532"/>
      <c r="I147" s="532"/>
      <c r="J147" s="389">
        <v>30.18</v>
      </c>
    </row>
    <row r="148" spans="1:10" ht="20.100000000000001" customHeight="1" x14ac:dyDescent="0.25">
      <c r="A148" s="532"/>
      <c r="B148" s="532"/>
      <c r="C148" s="532"/>
      <c r="D148" s="532"/>
      <c r="E148" s="532"/>
      <c r="F148" s="532" t="s">
        <v>685</v>
      </c>
      <c r="G148" s="532"/>
      <c r="H148" s="532"/>
      <c r="I148" s="532"/>
      <c r="J148" s="389">
        <v>12.017799999999999</v>
      </c>
    </row>
    <row r="149" spans="1:10" ht="20.100000000000001" customHeight="1" x14ac:dyDescent="0.25">
      <c r="A149" s="371" t="s">
        <v>697</v>
      </c>
      <c r="B149" s="372" t="s">
        <v>365</v>
      </c>
      <c r="C149" s="371" t="s">
        <v>364</v>
      </c>
      <c r="D149" s="371" t="s">
        <v>395</v>
      </c>
      <c r="E149" s="372" t="s">
        <v>664</v>
      </c>
      <c r="F149" s="372" t="s">
        <v>688</v>
      </c>
      <c r="G149" s="534" t="s">
        <v>689</v>
      </c>
      <c r="H149" s="534"/>
      <c r="I149" s="534"/>
      <c r="J149" s="372" t="s">
        <v>667</v>
      </c>
    </row>
    <row r="150" spans="1:10" ht="24" customHeight="1" x14ac:dyDescent="0.25">
      <c r="A150" s="383" t="s">
        <v>393</v>
      </c>
      <c r="B150" s="384" t="s">
        <v>280</v>
      </c>
      <c r="C150" s="383" t="s">
        <v>310</v>
      </c>
      <c r="D150" s="383" t="s">
        <v>721</v>
      </c>
      <c r="E150" s="386">
        <v>0.13584389999999999</v>
      </c>
      <c r="F150" s="385" t="s">
        <v>278</v>
      </c>
      <c r="G150" s="536">
        <v>5.8220999999999998</v>
      </c>
      <c r="H150" s="536"/>
      <c r="I150" s="523"/>
      <c r="J150" s="388">
        <v>0.79090000000000005</v>
      </c>
    </row>
    <row r="151" spans="1:10" ht="24" customHeight="1" x14ac:dyDescent="0.25">
      <c r="A151" s="383" t="s">
        <v>393</v>
      </c>
      <c r="B151" s="384" t="s">
        <v>280</v>
      </c>
      <c r="C151" s="383" t="s">
        <v>309</v>
      </c>
      <c r="D151" s="383" t="s">
        <v>722</v>
      </c>
      <c r="E151" s="386">
        <v>0.39621139999999999</v>
      </c>
      <c r="F151" s="385" t="s">
        <v>278</v>
      </c>
      <c r="G151" s="536">
        <v>5.8220999999999998</v>
      </c>
      <c r="H151" s="536"/>
      <c r="I151" s="523"/>
      <c r="J151" s="388">
        <v>2.3068</v>
      </c>
    </row>
    <row r="152" spans="1:10" ht="24" customHeight="1" x14ac:dyDescent="0.25">
      <c r="A152" s="383" t="s">
        <v>393</v>
      </c>
      <c r="B152" s="384" t="s">
        <v>280</v>
      </c>
      <c r="C152" s="383" t="s">
        <v>312</v>
      </c>
      <c r="D152" s="383" t="s">
        <v>311</v>
      </c>
      <c r="E152" s="386">
        <v>3.3960999999999998E-2</v>
      </c>
      <c r="F152" s="385" t="s">
        <v>287</v>
      </c>
      <c r="G152" s="536">
        <v>7.3832000000000004</v>
      </c>
      <c r="H152" s="536"/>
      <c r="I152" s="523"/>
      <c r="J152" s="388">
        <v>0.25069999999999998</v>
      </c>
    </row>
    <row r="153" spans="1:10" ht="26.1" customHeight="1" x14ac:dyDescent="0.25">
      <c r="A153" s="383" t="s">
        <v>393</v>
      </c>
      <c r="B153" s="384" t="s">
        <v>280</v>
      </c>
      <c r="C153" s="383" t="s">
        <v>308</v>
      </c>
      <c r="D153" s="383" t="s">
        <v>723</v>
      </c>
      <c r="E153" s="386">
        <v>1.0981000000000001E-3</v>
      </c>
      <c r="F153" s="385" t="s">
        <v>287</v>
      </c>
      <c r="G153" s="536">
        <v>16.156700000000001</v>
      </c>
      <c r="H153" s="536"/>
      <c r="I153" s="523"/>
      <c r="J153" s="388">
        <v>1.77E-2</v>
      </c>
    </row>
    <row r="154" spans="1:10" ht="26.1" customHeight="1" x14ac:dyDescent="0.25">
      <c r="A154" s="383" t="s">
        <v>393</v>
      </c>
      <c r="B154" s="384" t="s">
        <v>280</v>
      </c>
      <c r="C154" s="383" t="s">
        <v>313</v>
      </c>
      <c r="D154" s="383" t="s">
        <v>724</v>
      </c>
      <c r="E154" s="386">
        <v>0.67921929999999997</v>
      </c>
      <c r="F154" s="385" t="s">
        <v>287</v>
      </c>
      <c r="G154" s="536">
        <v>32.987499999999997</v>
      </c>
      <c r="H154" s="536"/>
      <c r="I154" s="523"/>
      <c r="J154" s="388">
        <v>22.4057</v>
      </c>
    </row>
    <row r="155" spans="1:10" ht="20.100000000000001" customHeight="1" x14ac:dyDescent="0.25">
      <c r="A155" s="532"/>
      <c r="B155" s="532"/>
      <c r="C155" s="532"/>
      <c r="D155" s="532"/>
      <c r="E155" s="532"/>
      <c r="F155" s="532" t="s">
        <v>700</v>
      </c>
      <c r="G155" s="532"/>
      <c r="H155" s="532"/>
      <c r="I155" s="532"/>
      <c r="J155" s="389">
        <v>25.771799999999999</v>
      </c>
    </row>
    <row r="156" spans="1:10" ht="20.100000000000001" customHeight="1" x14ac:dyDescent="0.25">
      <c r="A156" s="371" t="s">
        <v>701</v>
      </c>
      <c r="B156" s="372" t="s">
        <v>365</v>
      </c>
      <c r="C156" s="371" t="s">
        <v>393</v>
      </c>
      <c r="D156" s="371" t="s">
        <v>702</v>
      </c>
      <c r="E156" s="372" t="s">
        <v>364</v>
      </c>
      <c r="F156" s="372" t="s">
        <v>664</v>
      </c>
      <c r="G156" s="373" t="s">
        <v>688</v>
      </c>
      <c r="H156" s="534" t="s">
        <v>689</v>
      </c>
      <c r="I156" s="534"/>
      <c r="J156" s="372" t="s">
        <v>667</v>
      </c>
    </row>
    <row r="157" spans="1:10" ht="39" customHeight="1" x14ac:dyDescent="0.25">
      <c r="A157" s="375" t="s">
        <v>703</v>
      </c>
      <c r="B157" s="376" t="s">
        <v>280</v>
      </c>
      <c r="C157" s="375" t="s">
        <v>310</v>
      </c>
      <c r="D157" s="375" t="s">
        <v>704</v>
      </c>
      <c r="E157" s="376">
        <v>5914655</v>
      </c>
      <c r="F157" s="378">
        <v>1.2E-4</v>
      </c>
      <c r="G157" s="377" t="s">
        <v>294</v>
      </c>
      <c r="H157" s="535">
        <v>21.69</v>
      </c>
      <c r="I157" s="522"/>
      <c r="J157" s="390">
        <v>2.5999999999999999E-3</v>
      </c>
    </row>
    <row r="158" spans="1:10" ht="39" customHeight="1" x14ac:dyDescent="0.25">
      <c r="A158" s="375" t="s">
        <v>703</v>
      </c>
      <c r="B158" s="376" t="s">
        <v>280</v>
      </c>
      <c r="C158" s="375" t="s">
        <v>309</v>
      </c>
      <c r="D158" s="375" t="s">
        <v>704</v>
      </c>
      <c r="E158" s="376">
        <v>5914655</v>
      </c>
      <c r="F158" s="378">
        <v>3.5E-4</v>
      </c>
      <c r="G158" s="377" t="s">
        <v>294</v>
      </c>
      <c r="H158" s="535">
        <v>21.69</v>
      </c>
      <c r="I158" s="522"/>
      <c r="J158" s="390">
        <v>7.6E-3</v>
      </c>
    </row>
    <row r="159" spans="1:10" ht="39" customHeight="1" x14ac:dyDescent="0.25">
      <c r="A159" s="375" t="s">
        <v>703</v>
      </c>
      <c r="B159" s="376" t="s">
        <v>280</v>
      </c>
      <c r="C159" s="375" t="s">
        <v>312</v>
      </c>
      <c r="D159" s="375" t="s">
        <v>704</v>
      </c>
      <c r="E159" s="376">
        <v>5914655</v>
      </c>
      <c r="F159" s="378">
        <v>3.0000000000000001E-5</v>
      </c>
      <c r="G159" s="377" t="s">
        <v>294</v>
      </c>
      <c r="H159" s="535">
        <v>21.69</v>
      </c>
      <c r="I159" s="522"/>
      <c r="J159" s="390">
        <v>6.9999999999999999E-4</v>
      </c>
    </row>
    <row r="160" spans="1:10" ht="39" customHeight="1" x14ac:dyDescent="0.25">
      <c r="A160" s="375" t="s">
        <v>703</v>
      </c>
      <c r="B160" s="376" t="s">
        <v>280</v>
      </c>
      <c r="C160" s="375" t="s">
        <v>313</v>
      </c>
      <c r="D160" s="375" t="s">
        <v>704</v>
      </c>
      <c r="E160" s="376">
        <v>5914655</v>
      </c>
      <c r="F160" s="378">
        <v>8.3000000000000001E-4</v>
      </c>
      <c r="G160" s="377" t="s">
        <v>294</v>
      </c>
      <c r="H160" s="535">
        <v>21.69</v>
      </c>
      <c r="I160" s="522"/>
      <c r="J160" s="390">
        <v>1.7999999999999999E-2</v>
      </c>
    </row>
    <row r="161" spans="1:10" ht="20.100000000000001" customHeight="1" x14ac:dyDescent="0.25">
      <c r="A161" s="532"/>
      <c r="B161" s="532"/>
      <c r="C161" s="532"/>
      <c r="D161" s="532"/>
      <c r="E161" s="532"/>
      <c r="F161" s="532" t="s">
        <v>705</v>
      </c>
      <c r="G161" s="532"/>
      <c r="H161" s="532"/>
      <c r="I161" s="532"/>
      <c r="J161" s="389">
        <v>2.8899999999999999E-2</v>
      </c>
    </row>
    <row r="162" spans="1:10" ht="20.100000000000001" customHeight="1" x14ac:dyDescent="0.25">
      <c r="A162" s="371" t="s">
        <v>706</v>
      </c>
      <c r="B162" s="372" t="s">
        <v>365</v>
      </c>
      <c r="C162" s="371" t="s">
        <v>393</v>
      </c>
      <c r="D162" s="371" t="s">
        <v>707</v>
      </c>
      <c r="E162" s="372" t="s">
        <v>664</v>
      </c>
      <c r="F162" s="372" t="s">
        <v>688</v>
      </c>
      <c r="G162" s="533" t="s">
        <v>708</v>
      </c>
      <c r="H162" s="534"/>
      <c r="I162" s="534"/>
      <c r="J162" s="372" t="s">
        <v>667</v>
      </c>
    </row>
    <row r="163" spans="1:10" ht="20.100000000000001" customHeight="1" x14ac:dyDescent="0.25">
      <c r="A163" s="373"/>
      <c r="B163" s="373"/>
      <c r="C163" s="373"/>
      <c r="D163" s="373"/>
      <c r="E163" s="373"/>
      <c r="F163" s="373"/>
      <c r="G163" s="373" t="s">
        <v>709</v>
      </c>
      <c r="H163" s="373" t="s">
        <v>710</v>
      </c>
      <c r="I163" s="373" t="s">
        <v>711</v>
      </c>
      <c r="J163" s="373"/>
    </row>
    <row r="164" spans="1:10" ht="50.1" customHeight="1" x14ac:dyDescent="0.25">
      <c r="A164" s="375" t="s">
        <v>707</v>
      </c>
      <c r="B164" s="376" t="s">
        <v>280</v>
      </c>
      <c r="C164" s="375" t="s">
        <v>310</v>
      </c>
      <c r="D164" s="375" t="s">
        <v>725</v>
      </c>
      <c r="E164" s="378">
        <v>1.2E-4</v>
      </c>
      <c r="F164" s="377" t="s">
        <v>281</v>
      </c>
      <c r="G164" s="376" t="s">
        <v>713</v>
      </c>
      <c r="H164" s="376" t="s">
        <v>714</v>
      </c>
      <c r="I164" s="376" t="s">
        <v>715</v>
      </c>
      <c r="J164" s="390">
        <v>0</v>
      </c>
    </row>
    <row r="165" spans="1:10" ht="50.1" customHeight="1" x14ac:dyDescent="0.25">
      <c r="A165" s="375" t="s">
        <v>707</v>
      </c>
      <c r="B165" s="376" t="s">
        <v>280</v>
      </c>
      <c r="C165" s="375" t="s">
        <v>309</v>
      </c>
      <c r="D165" s="375" t="s">
        <v>726</v>
      </c>
      <c r="E165" s="378">
        <v>3.5E-4</v>
      </c>
      <c r="F165" s="377" t="s">
        <v>281</v>
      </c>
      <c r="G165" s="376" t="s">
        <v>713</v>
      </c>
      <c r="H165" s="376" t="s">
        <v>714</v>
      </c>
      <c r="I165" s="376" t="s">
        <v>715</v>
      </c>
      <c r="J165" s="390">
        <v>0</v>
      </c>
    </row>
    <row r="166" spans="1:10" ht="50.1" customHeight="1" x14ac:dyDescent="0.25">
      <c r="A166" s="375" t="s">
        <v>707</v>
      </c>
      <c r="B166" s="376" t="s">
        <v>280</v>
      </c>
      <c r="C166" s="375" t="s">
        <v>312</v>
      </c>
      <c r="D166" s="375" t="s">
        <v>727</v>
      </c>
      <c r="E166" s="378">
        <v>3.0000000000000001E-5</v>
      </c>
      <c r="F166" s="377" t="s">
        <v>281</v>
      </c>
      <c r="G166" s="376" t="s">
        <v>713</v>
      </c>
      <c r="H166" s="376" t="s">
        <v>714</v>
      </c>
      <c r="I166" s="376" t="s">
        <v>715</v>
      </c>
      <c r="J166" s="390">
        <v>0</v>
      </c>
    </row>
    <row r="167" spans="1:10" ht="50.1" customHeight="1" x14ac:dyDescent="0.25">
      <c r="A167" s="375" t="s">
        <v>707</v>
      </c>
      <c r="B167" s="376" t="s">
        <v>280</v>
      </c>
      <c r="C167" s="375" t="s">
        <v>313</v>
      </c>
      <c r="D167" s="375" t="s">
        <v>728</v>
      </c>
      <c r="E167" s="378">
        <v>8.3000000000000001E-4</v>
      </c>
      <c r="F167" s="377" t="s">
        <v>281</v>
      </c>
      <c r="G167" s="376" t="s">
        <v>713</v>
      </c>
      <c r="H167" s="376" t="s">
        <v>714</v>
      </c>
      <c r="I167" s="376" t="s">
        <v>715</v>
      </c>
      <c r="J167" s="390">
        <v>0</v>
      </c>
    </row>
    <row r="168" spans="1:10" ht="20.100000000000001" customHeight="1" x14ac:dyDescent="0.25">
      <c r="A168" s="532"/>
      <c r="B168" s="532"/>
      <c r="C168" s="532"/>
      <c r="D168" s="532"/>
      <c r="E168" s="532"/>
      <c r="F168" s="532" t="s">
        <v>716</v>
      </c>
      <c r="G168" s="532"/>
      <c r="H168" s="532"/>
      <c r="I168" s="532"/>
      <c r="J168" s="389">
        <v>0</v>
      </c>
    </row>
    <row r="169" spans="1:10" ht="25.5" x14ac:dyDescent="0.25">
      <c r="A169" s="380"/>
      <c r="B169" s="380"/>
      <c r="C169" s="380"/>
      <c r="D169" s="380"/>
      <c r="E169" s="380" t="s">
        <v>385</v>
      </c>
      <c r="F169" s="381">
        <v>2.9643432940808481</v>
      </c>
      <c r="G169" s="380" t="s">
        <v>386</v>
      </c>
      <c r="H169" s="381">
        <v>0</v>
      </c>
      <c r="I169" s="380" t="s">
        <v>387</v>
      </c>
      <c r="J169" s="381">
        <v>2.964343300837605</v>
      </c>
    </row>
    <row r="170" spans="1:10" ht="15.75" thickBot="1" x14ac:dyDescent="0.3">
      <c r="A170" s="380"/>
      <c r="B170" s="380"/>
      <c r="C170" s="380"/>
      <c r="D170" s="380"/>
      <c r="E170" s="380" t="s">
        <v>388</v>
      </c>
      <c r="F170" s="381">
        <v>11.34</v>
      </c>
      <c r="G170" s="380"/>
      <c r="H170" s="524" t="s">
        <v>389</v>
      </c>
      <c r="I170" s="524"/>
      <c r="J170" s="381">
        <v>49.16</v>
      </c>
    </row>
    <row r="171" spans="1:10" ht="0.95" customHeight="1" thickTop="1" x14ac:dyDescent="0.25">
      <c r="A171" s="382"/>
      <c r="B171" s="382"/>
      <c r="C171" s="382"/>
      <c r="D171" s="382"/>
      <c r="E171" s="382"/>
      <c r="F171" s="382"/>
      <c r="G171" s="382"/>
      <c r="H171" s="382"/>
      <c r="I171" s="382"/>
      <c r="J171" s="382"/>
    </row>
    <row r="172" spans="1:10" ht="18" customHeight="1" x14ac:dyDescent="0.25">
      <c r="A172" s="371" t="s">
        <v>729</v>
      </c>
      <c r="B172" s="372" t="s">
        <v>364</v>
      </c>
      <c r="C172" s="371" t="s">
        <v>365</v>
      </c>
      <c r="D172" s="371" t="s">
        <v>366</v>
      </c>
      <c r="E172" s="531" t="s">
        <v>367</v>
      </c>
      <c r="F172" s="531"/>
      <c r="G172" s="373" t="s">
        <v>368</v>
      </c>
      <c r="H172" s="372" t="s">
        <v>369</v>
      </c>
      <c r="I172" s="372" t="s">
        <v>370</v>
      </c>
      <c r="J172" s="372" t="s">
        <v>371</v>
      </c>
    </row>
    <row r="173" spans="1:10" ht="24" customHeight="1" x14ac:dyDescent="0.25">
      <c r="A173" s="354" t="s">
        <v>372</v>
      </c>
      <c r="B173" s="356" t="s">
        <v>730</v>
      </c>
      <c r="C173" s="354" t="s">
        <v>279</v>
      </c>
      <c r="D173" s="354" t="s">
        <v>731</v>
      </c>
      <c r="E173" s="530" t="s">
        <v>732</v>
      </c>
      <c r="F173" s="530"/>
      <c r="G173" s="355" t="s">
        <v>338</v>
      </c>
      <c r="H173" s="374">
        <v>1</v>
      </c>
      <c r="I173" s="357">
        <v>370.34</v>
      </c>
      <c r="J173" s="357">
        <v>370.34</v>
      </c>
    </row>
    <row r="174" spans="1:10" ht="15" customHeight="1" x14ac:dyDescent="0.25">
      <c r="A174" s="531" t="s">
        <v>662</v>
      </c>
      <c r="B174" s="534" t="s">
        <v>364</v>
      </c>
      <c r="C174" s="531" t="s">
        <v>365</v>
      </c>
      <c r="D174" s="531" t="s">
        <v>663</v>
      </c>
      <c r="E174" s="534" t="s">
        <v>664</v>
      </c>
      <c r="F174" s="533" t="s">
        <v>665</v>
      </c>
      <c r="G174" s="534"/>
      <c r="H174" s="533" t="s">
        <v>666</v>
      </c>
      <c r="I174" s="534"/>
      <c r="J174" s="534" t="s">
        <v>667</v>
      </c>
    </row>
    <row r="175" spans="1:10" ht="15" customHeight="1" x14ac:dyDescent="0.25">
      <c r="A175" s="534"/>
      <c r="B175" s="534"/>
      <c r="C175" s="534"/>
      <c r="D175" s="534"/>
      <c r="E175" s="534"/>
      <c r="F175" s="372" t="s">
        <v>668</v>
      </c>
      <c r="G175" s="372" t="s">
        <v>669</v>
      </c>
      <c r="H175" s="372" t="s">
        <v>668</v>
      </c>
      <c r="I175" s="372" t="s">
        <v>669</v>
      </c>
      <c r="J175" s="534"/>
    </row>
    <row r="176" spans="1:10" ht="26.1" customHeight="1" x14ac:dyDescent="0.25">
      <c r="A176" s="383" t="s">
        <v>393</v>
      </c>
      <c r="B176" s="384" t="s">
        <v>307</v>
      </c>
      <c r="C176" s="383" t="s">
        <v>279</v>
      </c>
      <c r="D176" s="383" t="s">
        <v>733</v>
      </c>
      <c r="E176" s="386">
        <v>1</v>
      </c>
      <c r="F176" s="387">
        <v>0.3</v>
      </c>
      <c r="G176" s="387">
        <v>0.7</v>
      </c>
      <c r="H176" s="388">
        <v>1.2658</v>
      </c>
      <c r="I176" s="388">
        <v>0</v>
      </c>
      <c r="J176" s="388">
        <v>0.37969999999999998</v>
      </c>
    </row>
    <row r="177" spans="1:10" ht="26.1" customHeight="1" x14ac:dyDescent="0.25">
      <c r="A177" s="383" t="s">
        <v>393</v>
      </c>
      <c r="B177" s="384" t="s">
        <v>306</v>
      </c>
      <c r="C177" s="383" t="s">
        <v>279</v>
      </c>
      <c r="D177" s="383" t="s">
        <v>734</v>
      </c>
      <c r="E177" s="386">
        <v>2.0258484000000001</v>
      </c>
      <c r="F177" s="387">
        <v>0.5</v>
      </c>
      <c r="G177" s="387">
        <v>0.5</v>
      </c>
      <c r="H177" s="388">
        <v>15.400499999999999</v>
      </c>
      <c r="I177" s="388">
        <v>10.676399999999999</v>
      </c>
      <c r="J177" s="388">
        <v>26.413900000000002</v>
      </c>
    </row>
    <row r="178" spans="1:10" ht="26.1" customHeight="1" x14ac:dyDescent="0.25">
      <c r="A178" s="383" t="s">
        <v>393</v>
      </c>
      <c r="B178" s="384" t="s">
        <v>305</v>
      </c>
      <c r="C178" s="383" t="s">
        <v>279</v>
      </c>
      <c r="D178" s="383" t="s">
        <v>735</v>
      </c>
      <c r="E178" s="386">
        <v>2.0258484000000001</v>
      </c>
      <c r="F178" s="387">
        <v>0.3</v>
      </c>
      <c r="G178" s="387">
        <v>0.7</v>
      </c>
      <c r="H178" s="388">
        <v>4.9813999999999998</v>
      </c>
      <c r="I178" s="388">
        <v>0</v>
      </c>
      <c r="J178" s="388">
        <v>3.0274999999999999</v>
      </c>
    </row>
    <row r="179" spans="1:10" ht="26.1" customHeight="1" x14ac:dyDescent="0.25">
      <c r="A179" s="383" t="s">
        <v>393</v>
      </c>
      <c r="B179" s="384" t="s">
        <v>304</v>
      </c>
      <c r="C179" s="383" t="s">
        <v>279</v>
      </c>
      <c r="D179" s="383" t="s">
        <v>736</v>
      </c>
      <c r="E179" s="386">
        <v>2.0258484000000001</v>
      </c>
      <c r="F179" s="387">
        <v>0.2</v>
      </c>
      <c r="G179" s="387">
        <v>0.8</v>
      </c>
      <c r="H179" s="388">
        <v>7.1002999999999998</v>
      </c>
      <c r="I179" s="388">
        <v>0</v>
      </c>
      <c r="J179" s="388">
        <v>2.8767999999999998</v>
      </c>
    </row>
    <row r="180" spans="1:10" ht="20.100000000000001" customHeight="1" x14ac:dyDescent="0.25">
      <c r="A180" s="532"/>
      <c r="B180" s="532"/>
      <c r="C180" s="532"/>
      <c r="D180" s="532"/>
      <c r="E180" s="532"/>
      <c r="F180" s="532" t="s">
        <v>676</v>
      </c>
      <c r="G180" s="532"/>
      <c r="H180" s="532"/>
      <c r="I180" s="532"/>
      <c r="J180" s="389">
        <v>32.697899999999997</v>
      </c>
    </row>
    <row r="181" spans="1:10" ht="20.100000000000001" customHeight="1" x14ac:dyDescent="0.25">
      <c r="A181" s="371" t="s">
        <v>677</v>
      </c>
      <c r="B181" s="372" t="s">
        <v>364</v>
      </c>
      <c r="C181" s="371" t="s">
        <v>365</v>
      </c>
      <c r="D181" s="371" t="s">
        <v>568</v>
      </c>
      <c r="E181" s="372" t="s">
        <v>664</v>
      </c>
      <c r="F181" s="534" t="s">
        <v>678</v>
      </c>
      <c r="G181" s="534"/>
      <c r="H181" s="534"/>
      <c r="I181" s="534"/>
      <c r="J181" s="372" t="s">
        <v>667</v>
      </c>
    </row>
    <row r="182" spans="1:10" ht="24" customHeight="1" x14ac:dyDescent="0.25">
      <c r="A182" s="383" t="s">
        <v>393</v>
      </c>
      <c r="B182" s="384" t="s">
        <v>291</v>
      </c>
      <c r="C182" s="383" t="s">
        <v>279</v>
      </c>
      <c r="D182" s="383" t="s">
        <v>737</v>
      </c>
      <c r="E182" s="386">
        <v>1.0129243000000001</v>
      </c>
      <c r="F182" s="383"/>
      <c r="G182" s="383"/>
      <c r="H182" s="383"/>
      <c r="I182" s="388">
        <v>27.2378</v>
      </c>
      <c r="J182" s="388">
        <v>27.5898</v>
      </c>
    </row>
    <row r="183" spans="1:10" ht="24" customHeight="1" x14ac:dyDescent="0.25">
      <c r="A183" s="383" t="s">
        <v>393</v>
      </c>
      <c r="B183" s="384" t="s">
        <v>303</v>
      </c>
      <c r="C183" s="383" t="s">
        <v>279</v>
      </c>
      <c r="D183" s="383" t="s">
        <v>738</v>
      </c>
      <c r="E183" s="386">
        <v>2</v>
      </c>
      <c r="F183" s="383"/>
      <c r="G183" s="383"/>
      <c r="H183" s="383"/>
      <c r="I183" s="388">
        <v>14.849</v>
      </c>
      <c r="J183" s="388">
        <v>29.698</v>
      </c>
    </row>
    <row r="184" spans="1:10" ht="24" customHeight="1" x14ac:dyDescent="0.25">
      <c r="A184" s="383" t="s">
        <v>393</v>
      </c>
      <c r="B184" s="384" t="s">
        <v>290</v>
      </c>
      <c r="C184" s="383" t="s">
        <v>279</v>
      </c>
      <c r="D184" s="383" t="s">
        <v>739</v>
      </c>
      <c r="E184" s="386">
        <v>0.3</v>
      </c>
      <c r="F184" s="383"/>
      <c r="G184" s="383"/>
      <c r="H184" s="383"/>
      <c r="I184" s="388">
        <v>13.794600000000001</v>
      </c>
      <c r="J184" s="388">
        <v>4.1383999999999999</v>
      </c>
    </row>
    <row r="185" spans="1:10" ht="24" customHeight="1" x14ac:dyDescent="0.25">
      <c r="A185" s="383" t="s">
        <v>393</v>
      </c>
      <c r="B185" s="384" t="s">
        <v>301</v>
      </c>
      <c r="C185" s="383" t="s">
        <v>279</v>
      </c>
      <c r="D185" s="383" t="s">
        <v>740</v>
      </c>
      <c r="E185" s="386">
        <v>1</v>
      </c>
      <c r="F185" s="383"/>
      <c r="G185" s="383"/>
      <c r="H185" s="383"/>
      <c r="I185" s="388">
        <v>13.794600000000001</v>
      </c>
      <c r="J185" s="388">
        <v>13.794600000000001</v>
      </c>
    </row>
    <row r="186" spans="1:10" ht="24" customHeight="1" x14ac:dyDescent="0.25">
      <c r="A186" s="383" t="s">
        <v>393</v>
      </c>
      <c r="B186" s="384" t="s">
        <v>299</v>
      </c>
      <c r="C186" s="383" t="s">
        <v>279</v>
      </c>
      <c r="D186" s="383" t="s">
        <v>741</v>
      </c>
      <c r="E186" s="386">
        <v>4</v>
      </c>
      <c r="F186" s="383"/>
      <c r="G186" s="383"/>
      <c r="H186" s="383"/>
      <c r="I186" s="388">
        <v>10.983000000000001</v>
      </c>
      <c r="J186" s="388">
        <v>43.932000000000002</v>
      </c>
    </row>
    <row r="187" spans="1:10" ht="20.100000000000001" customHeight="1" x14ac:dyDescent="0.25">
      <c r="A187" s="532"/>
      <c r="B187" s="532"/>
      <c r="C187" s="532"/>
      <c r="D187" s="532"/>
      <c r="E187" s="532"/>
      <c r="F187" s="532" t="s">
        <v>679</v>
      </c>
      <c r="G187" s="532"/>
      <c r="H187" s="532"/>
      <c r="I187" s="532"/>
      <c r="J187" s="389">
        <v>119.1528</v>
      </c>
    </row>
    <row r="188" spans="1:10" ht="20.100000000000001" customHeight="1" x14ac:dyDescent="0.25">
      <c r="A188" s="532"/>
      <c r="B188" s="532"/>
      <c r="C188" s="532"/>
      <c r="D188" s="532"/>
      <c r="E188" s="532"/>
      <c r="F188" s="532" t="s">
        <v>742</v>
      </c>
      <c r="G188" s="532"/>
      <c r="H188" s="532"/>
      <c r="I188" s="532"/>
      <c r="J188" s="389">
        <v>24.438199999999998</v>
      </c>
    </row>
    <row r="189" spans="1:10" ht="20.100000000000001" customHeight="1" x14ac:dyDescent="0.25">
      <c r="A189" s="532"/>
      <c r="B189" s="532"/>
      <c r="C189" s="532"/>
      <c r="D189" s="532"/>
      <c r="E189" s="532"/>
      <c r="F189" s="532" t="s">
        <v>681</v>
      </c>
      <c r="G189" s="532"/>
      <c r="H189" s="532"/>
      <c r="I189" s="532"/>
      <c r="J189" s="389">
        <v>176.28890000000001</v>
      </c>
    </row>
    <row r="190" spans="1:10" ht="20.100000000000001" customHeight="1" x14ac:dyDescent="0.25">
      <c r="A190" s="532"/>
      <c r="B190" s="532"/>
      <c r="C190" s="532"/>
      <c r="D190" s="532"/>
      <c r="E190" s="532"/>
      <c r="F190" s="532" t="s">
        <v>682</v>
      </c>
      <c r="G190" s="532"/>
      <c r="H190" s="532"/>
      <c r="I190" s="532"/>
      <c r="J190" s="389">
        <v>0</v>
      </c>
    </row>
    <row r="191" spans="1:10" ht="20.100000000000001" customHeight="1" x14ac:dyDescent="0.25">
      <c r="A191" s="532"/>
      <c r="B191" s="532"/>
      <c r="C191" s="532"/>
      <c r="D191" s="532"/>
      <c r="E191" s="532"/>
      <c r="F191" s="532" t="s">
        <v>683</v>
      </c>
      <c r="G191" s="532"/>
      <c r="H191" s="532"/>
      <c r="I191" s="532"/>
      <c r="J191" s="389">
        <v>0</v>
      </c>
    </row>
    <row r="192" spans="1:10" ht="20.100000000000001" customHeight="1" x14ac:dyDescent="0.25">
      <c r="A192" s="532"/>
      <c r="B192" s="532"/>
      <c r="C192" s="532"/>
      <c r="D192" s="532"/>
      <c r="E192" s="532"/>
      <c r="F192" s="532" t="s">
        <v>684</v>
      </c>
      <c r="G192" s="532"/>
      <c r="H192" s="532"/>
      <c r="I192" s="532"/>
      <c r="J192" s="389">
        <v>6</v>
      </c>
    </row>
    <row r="193" spans="1:10" ht="20.100000000000001" customHeight="1" x14ac:dyDescent="0.25">
      <c r="A193" s="532"/>
      <c r="B193" s="532"/>
      <c r="C193" s="532"/>
      <c r="D193" s="532"/>
      <c r="E193" s="532"/>
      <c r="F193" s="532" t="s">
        <v>685</v>
      </c>
      <c r="G193" s="532"/>
      <c r="H193" s="532"/>
      <c r="I193" s="532"/>
      <c r="J193" s="389">
        <v>29.381499999999999</v>
      </c>
    </row>
    <row r="194" spans="1:10" ht="20.100000000000001" customHeight="1" x14ac:dyDescent="0.25">
      <c r="A194" s="371" t="s">
        <v>697</v>
      </c>
      <c r="B194" s="372" t="s">
        <v>365</v>
      </c>
      <c r="C194" s="371" t="s">
        <v>364</v>
      </c>
      <c r="D194" s="371" t="s">
        <v>395</v>
      </c>
      <c r="E194" s="372" t="s">
        <v>664</v>
      </c>
      <c r="F194" s="372" t="s">
        <v>688</v>
      </c>
      <c r="G194" s="534" t="s">
        <v>689</v>
      </c>
      <c r="H194" s="534"/>
      <c r="I194" s="534"/>
      <c r="J194" s="372" t="s">
        <v>667</v>
      </c>
    </row>
    <row r="195" spans="1:10" ht="24" customHeight="1" x14ac:dyDescent="0.25">
      <c r="A195" s="383" t="s">
        <v>393</v>
      </c>
      <c r="B195" s="384" t="s">
        <v>279</v>
      </c>
      <c r="C195" s="383" t="s">
        <v>297</v>
      </c>
      <c r="D195" s="383" t="s">
        <v>743</v>
      </c>
      <c r="E195" s="386">
        <v>2.0258484000000001</v>
      </c>
      <c r="F195" s="385" t="s">
        <v>338</v>
      </c>
      <c r="G195" s="536">
        <v>50.4542</v>
      </c>
      <c r="H195" s="536"/>
      <c r="I195" s="523"/>
      <c r="J195" s="388">
        <v>102.21259999999999</v>
      </c>
    </row>
    <row r="196" spans="1:10" ht="24" customHeight="1" x14ac:dyDescent="0.25">
      <c r="A196" s="383" t="s">
        <v>393</v>
      </c>
      <c r="B196" s="384" t="s">
        <v>279</v>
      </c>
      <c r="C196" s="383" t="s">
        <v>289</v>
      </c>
      <c r="D196" s="383" t="s">
        <v>744</v>
      </c>
      <c r="E196" s="386">
        <v>1.0736996999999999</v>
      </c>
      <c r="F196" s="385" t="s">
        <v>287</v>
      </c>
      <c r="G196" s="536">
        <v>11.884600000000001</v>
      </c>
      <c r="H196" s="536"/>
      <c r="I196" s="523"/>
      <c r="J196" s="388">
        <v>12.7605</v>
      </c>
    </row>
    <row r="197" spans="1:10" ht="24" customHeight="1" x14ac:dyDescent="0.25">
      <c r="A197" s="383" t="s">
        <v>393</v>
      </c>
      <c r="B197" s="384" t="s">
        <v>279</v>
      </c>
      <c r="C197" s="383" t="s">
        <v>296</v>
      </c>
      <c r="D197" s="383" t="s">
        <v>745</v>
      </c>
      <c r="E197" s="386">
        <v>2.8361879999999999</v>
      </c>
      <c r="F197" s="385" t="s">
        <v>338</v>
      </c>
      <c r="G197" s="536">
        <v>79.678799999999995</v>
      </c>
      <c r="H197" s="536"/>
      <c r="I197" s="523"/>
      <c r="J197" s="388">
        <v>225.98410000000001</v>
      </c>
    </row>
    <row r="198" spans="1:10" ht="20.100000000000001" customHeight="1" x14ac:dyDescent="0.25">
      <c r="A198" s="532"/>
      <c r="B198" s="532"/>
      <c r="C198" s="532"/>
      <c r="D198" s="532"/>
      <c r="E198" s="532"/>
      <c r="F198" s="532" t="s">
        <v>700</v>
      </c>
      <c r="G198" s="532"/>
      <c r="H198" s="532"/>
      <c r="I198" s="532"/>
      <c r="J198" s="389">
        <v>340.9572</v>
      </c>
    </row>
    <row r="199" spans="1:10" ht="25.5" x14ac:dyDescent="0.25">
      <c r="A199" s="380"/>
      <c r="B199" s="380"/>
      <c r="C199" s="380"/>
      <c r="D199" s="380"/>
      <c r="E199" s="380" t="s">
        <v>385</v>
      </c>
      <c r="F199" s="381">
        <v>19.858801583089999</v>
      </c>
      <c r="G199" s="380" t="s">
        <v>386</v>
      </c>
      <c r="H199" s="381">
        <v>0</v>
      </c>
      <c r="I199" s="380" t="s">
        <v>387</v>
      </c>
      <c r="J199" s="381">
        <v>19.858801583089999</v>
      </c>
    </row>
    <row r="200" spans="1:10" x14ac:dyDescent="0.25">
      <c r="A200" s="380"/>
      <c r="B200" s="380"/>
      <c r="C200" s="380"/>
      <c r="D200" s="380"/>
      <c r="E200" s="380" t="s">
        <v>388</v>
      </c>
      <c r="F200" s="381">
        <v>111.1</v>
      </c>
      <c r="G200" s="380"/>
      <c r="H200" s="524" t="s">
        <v>389</v>
      </c>
      <c r="I200" s="524"/>
      <c r="J200" s="381">
        <v>481.44</v>
      </c>
    </row>
    <row r="201" spans="1:10" x14ac:dyDescent="0.25">
      <c r="A201" s="608" t="s">
        <v>1317</v>
      </c>
      <c r="B201" s="608"/>
      <c r="C201" s="608"/>
      <c r="D201" s="608"/>
      <c r="E201" s="608"/>
      <c r="F201" s="608"/>
      <c r="G201" s="608"/>
      <c r="H201" s="608"/>
      <c r="I201" s="608"/>
      <c r="J201" s="608"/>
    </row>
    <row r="202" spans="1:10" ht="15.75" thickBot="1" x14ac:dyDescent="0.3">
      <c r="A202" s="609" t="s">
        <v>1318</v>
      </c>
      <c r="B202" s="609"/>
      <c r="C202" s="609"/>
      <c r="D202" s="609"/>
      <c r="E202" s="609"/>
      <c r="F202" s="609"/>
      <c r="G202" s="609"/>
      <c r="H202" s="609"/>
      <c r="I202" s="609"/>
      <c r="J202" s="609"/>
    </row>
    <row r="203" spans="1:10" ht="0.95" customHeight="1" thickTop="1" x14ac:dyDescent="0.25">
      <c r="A203" s="382"/>
      <c r="B203" s="382"/>
      <c r="C203" s="382"/>
      <c r="D203" s="382"/>
      <c r="E203" s="382"/>
      <c r="F203" s="382"/>
      <c r="G203" s="382"/>
      <c r="H203" s="382"/>
      <c r="I203" s="382"/>
      <c r="J203" s="382"/>
    </row>
    <row r="204" spans="1:10" ht="18" customHeight="1" x14ac:dyDescent="0.25">
      <c r="A204" s="371" t="s">
        <v>746</v>
      </c>
      <c r="B204" s="372" t="s">
        <v>364</v>
      </c>
      <c r="C204" s="371" t="s">
        <v>365</v>
      </c>
      <c r="D204" s="371" t="s">
        <v>366</v>
      </c>
      <c r="E204" s="531" t="s">
        <v>367</v>
      </c>
      <c r="F204" s="531"/>
      <c r="G204" s="373" t="s">
        <v>368</v>
      </c>
      <c r="H204" s="372" t="s">
        <v>369</v>
      </c>
      <c r="I204" s="372" t="s">
        <v>370</v>
      </c>
      <c r="J204" s="372" t="s">
        <v>371</v>
      </c>
    </row>
    <row r="205" spans="1:10" ht="24" customHeight="1" x14ac:dyDescent="0.25">
      <c r="A205" s="354" t="s">
        <v>372</v>
      </c>
      <c r="B205" s="356" t="s">
        <v>747</v>
      </c>
      <c r="C205" s="354" t="s">
        <v>374</v>
      </c>
      <c r="D205" s="354" t="s">
        <v>748</v>
      </c>
      <c r="E205" s="530" t="s">
        <v>375</v>
      </c>
      <c r="F205" s="530"/>
      <c r="G205" s="355" t="s">
        <v>42</v>
      </c>
      <c r="H205" s="374">
        <v>1</v>
      </c>
      <c r="I205" s="357">
        <v>23259.34</v>
      </c>
      <c r="J205" s="357">
        <v>23259.34</v>
      </c>
    </row>
    <row r="206" spans="1:10" ht="24" customHeight="1" x14ac:dyDescent="0.25">
      <c r="A206" s="375" t="s">
        <v>376</v>
      </c>
      <c r="B206" s="376" t="s">
        <v>377</v>
      </c>
      <c r="C206" s="375" t="s">
        <v>277</v>
      </c>
      <c r="D206" s="375" t="s">
        <v>378</v>
      </c>
      <c r="E206" s="522" t="s">
        <v>375</v>
      </c>
      <c r="F206" s="522"/>
      <c r="G206" s="377" t="s">
        <v>319</v>
      </c>
      <c r="H206" s="378">
        <v>8</v>
      </c>
      <c r="I206" s="379">
        <v>15.39</v>
      </c>
      <c r="J206" s="379">
        <v>123.12</v>
      </c>
    </row>
    <row r="207" spans="1:10" ht="65.099999999999994" customHeight="1" x14ac:dyDescent="0.25">
      <c r="A207" s="375" t="s">
        <v>376</v>
      </c>
      <c r="B207" s="376" t="s">
        <v>379</v>
      </c>
      <c r="C207" s="375" t="s">
        <v>277</v>
      </c>
      <c r="D207" s="375" t="s">
        <v>380</v>
      </c>
      <c r="E207" s="522" t="s">
        <v>381</v>
      </c>
      <c r="F207" s="522"/>
      <c r="G207" s="377" t="s">
        <v>345</v>
      </c>
      <c r="H207" s="378">
        <v>129.43452199999999</v>
      </c>
      <c r="I207" s="379">
        <v>172.92</v>
      </c>
      <c r="J207" s="379">
        <v>22381.81</v>
      </c>
    </row>
    <row r="208" spans="1:10" ht="65.099999999999994" customHeight="1" x14ac:dyDescent="0.25">
      <c r="A208" s="375" t="s">
        <v>376</v>
      </c>
      <c r="B208" s="376" t="s">
        <v>382</v>
      </c>
      <c r="C208" s="375" t="s">
        <v>277</v>
      </c>
      <c r="D208" s="375" t="s">
        <v>383</v>
      </c>
      <c r="E208" s="522" t="s">
        <v>381</v>
      </c>
      <c r="F208" s="522"/>
      <c r="G208" s="377" t="s">
        <v>384</v>
      </c>
      <c r="H208" s="378">
        <v>18.490646000000002</v>
      </c>
      <c r="I208" s="379">
        <v>40.799999999999997</v>
      </c>
      <c r="J208" s="379">
        <v>754.41</v>
      </c>
    </row>
    <row r="209" spans="1:10" ht="25.5" x14ac:dyDescent="0.25">
      <c r="A209" s="380"/>
      <c r="B209" s="380"/>
      <c r="C209" s="380"/>
      <c r="D209" s="380"/>
      <c r="E209" s="380" t="s">
        <v>385</v>
      </c>
      <c r="F209" s="381">
        <v>2047.2</v>
      </c>
      <c r="G209" s="380" t="s">
        <v>386</v>
      </c>
      <c r="H209" s="381">
        <v>0</v>
      </c>
      <c r="I209" s="380" t="s">
        <v>387</v>
      </c>
      <c r="J209" s="381">
        <v>2047.2</v>
      </c>
    </row>
    <row r="210" spans="1:10" ht="15.75" thickBot="1" x14ac:dyDescent="0.3">
      <c r="A210" s="380"/>
      <c r="B210" s="380"/>
      <c r="C210" s="380"/>
      <c r="D210" s="380"/>
      <c r="E210" s="380" t="s">
        <v>388</v>
      </c>
      <c r="F210" s="381">
        <v>6977.8</v>
      </c>
      <c r="G210" s="380"/>
      <c r="H210" s="524" t="s">
        <v>389</v>
      </c>
      <c r="I210" s="524"/>
      <c r="J210" s="381">
        <v>30237.14</v>
      </c>
    </row>
    <row r="211" spans="1:10" ht="0.95" customHeight="1" thickTop="1" x14ac:dyDescent="0.25">
      <c r="A211" s="382"/>
      <c r="B211" s="382"/>
      <c r="C211" s="382"/>
      <c r="D211" s="382"/>
      <c r="E211" s="382"/>
      <c r="F211" s="382"/>
      <c r="G211" s="382"/>
      <c r="H211" s="382"/>
      <c r="I211" s="382"/>
      <c r="J211" s="382"/>
    </row>
    <row r="212" spans="1:10" ht="18" customHeight="1" x14ac:dyDescent="0.25">
      <c r="A212" s="371" t="s">
        <v>1319</v>
      </c>
      <c r="B212" s="372" t="s">
        <v>364</v>
      </c>
      <c r="C212" s="371" t="s">
        <v>365</v>
      </c>
      <c r="D212" s="371" t="s">
        <v>366</v>
      </c>
      <c r="E212" s="531" t="s">
        <v>367</v>
      </c>
      <c r="F212" s="531"/>
      <c r="G212" s="373" t="s">
        <v>368</v>
      </c>
      <c r="H212" s="372" t="s">
        <v>369</v>
      </c>
      <c r="I212" s="372" t="s">
        <v>370</v>
      </c>
      <c r="J212" s="372" t="s">
        <v>371</v>
      </c>
    </row>
    <row r="213" spans="1:10" ht="39" customHeight="1" x14ac:dyDescent="0.25">
      <c r="A213" s="354" t="s">
        <v>372</v>
      </c>
      <c r="B213" s="356" t="s">
        <v>1320</v>
      </c>
      <c r="C213" s="354" t="s">
        <v>277</v>
      </c>
      <c r="D213" s="354" t="s">
        <v>67</v>
      </c>
      <c r="E213" s="530" t="s">
        <v>1321</v>
      </c>
      <c r="F213" s="530"/>
      <c r="G213" s="355" t="s">
        <v>42</v>
      </c>
      <c r="H213" s="374">
        <v>1</v>
      </c>
      <c r="I213" s="357">
        <v>179.6</v>
      </c>
      <c r="J213" s="357">
        <v>179.6</v>
      </c>
    </row>
    <row r="214" spans="1:10" ht="26.1" customHeight="1" x14ac:dyDescent="0.25">
      <c r="A214" s="375" t="s">
        <v>376</v>
      </c>
      <c r="B214" s="376" t="s">
        <v>1322</v>
      </c>
      <c r="C214" s="375" t="s">
        <v>277</v>
      </c>
      <c r="D214" s="375" t="s">
        <v>1323</v>
      </c>
      <c r="E214" s="522" t="s">
        <v>1324</v>
      </c>
      <c r="F214" s="522"/>
      <c r="G214" s="377" t="s">
        <v>338</v>
      </c>
      <c r="H214" s="378">
        <v>4.4076941999999999</v>
      </c>
      <c r="I214" s="379">
        <v>13.11</v>
      </c>
      <c r="J214" s="379">
        <v>57.78</v>
      </c>
    </row>
    <row r="215" spans="1:10" ht="26.1" customHeight="1" x14ac:dyDescent="0.25">
      <c r="A215" s="375" t="s">
        <v>376</v>
      </c>
      <c r="B215" s="376" t="s">
        <v>1325</v>
      </c>
      <c r="C215" s="375" t="s">
        <v>277</v>
      </c>
      <c r="D215" s="375" t="s">
        <v>1326</v>
      </c>
      <c r="E215" s="522" t="s">
        <v>1324</v>
      </c>
      <c r="F215" s="522"/>
      <c r="G215" s="377" t="s">
        <v>338</v>
      </c>
      <c r="H215" s="378">
        <v>4.4076941999999999</v>
      </c>
      <c r="I215" s="379">
        <v>11.85</v>
      </c>
      <c r="J215" s="379">
        <v>52.23</v>
      </c>
    </row>
    <row r="216" spans="1:10" ht="39" customHeight="1" x14ac:dyDescent="0.25">
      <c r="A216" s="375" t="s">
        <v>376</v>
      </c>
      <c r="B216" s="376" t="s">
        <v>1327</v>
      </c>
      <c r="C216" s="375" t="s">
        <v>277</v>
      </c>
      <c r="D216" s="375" t="s">
        <v>1328</v>
      </c>
      <c r="E216" s="522" t="s">
        <v>503</v>
      </c>
      <c r="F216" s="522"/>
      <c r="G216" s="377" t="s">
        <v>348</v>
      </c>
      <c r="H216" s="378">
        <v>2.24E-2</v>
      </c>
      <c r="I216" s="379">
        <v>477.12</v>
      </c>
      <c r="J216" s="379">
        <v>10.68</v>
      </c>
    </row>
    <row r="217" spans="1:10" ht="24" customHeight="1" x14ac:dyDescent="0.25">
      <c r="A217" s="375" t="s">
        <v>376</v>
      </c>
      <c r="B217" s="376" t="s">
        <v>499</v>
      </c>
      <c r="C217" s="375" t="s">
        <v>277</v>
      </c>
      <c r="D217" s="375" t="s">
        <v>500</v>
      </c>
      <c r="E217" s="522" t="s">
        <v>375</v>
      </c>
      <c r="F217" s="522"/>
      <c r="G217" s="377" t="s">
        <v>319</v>
      </c>
      <c r="H217" s="378">
        <v>0.51519999999999999</v>
      </c>
      <c r="I217" s="379">
        <v>19.59</v>
      </c>
      <c r="J217" s="379">
        <v>10.09</v>
      </c>
    </row>
    <row r="218" spans="1:10" ht="24" customHeight="1" x14ac:dyDescent="0.25">
      <c r="A218" s="375" t="s">
        <v>376</v>
      </c>
      <c r="B218" s="376" t="s">
        <v>377</v>
      </c>
      <c r="C218" s="375" t="s">
        <v>277</v>
      </c>
      <c r="D218" s="375" t="s">
        <v>378</v>
      </c>
      <c r="E218" s="522" t="s">
        <v>375</v>
      </c>
      <c r="F218" s="522"/>
      <c r="G218" s="377" t="s">
        <v>319</v>
      </c>
      <c r="H218" s="378">
        <v>1.5455000000000001</v>
      </c>
      <c r="I218" s="379">
        <v>15.39</v>
      </c>
      <c r="J218" s="379">
        <v>23.78</v>
      </c>
    </row>
    <row r="219" spans="1:10" ht="26.1" customHeight="1" x14ac:dyDescent="0.25">
      <c r="A219" s="383" t="s">
        <v>393</v>
      </c>
      <c r="B219" s="384" t="s">
        <v>506</v>
      </c>
      <c r="C219" s="383" t="s">
        <v>277</v>
      </c>
      <c r="D219" s="383" t="s">
        <v>507</v>
      </c>
      <c r="E219" s="523" t="s">
        <v>395</v>
      </c>
      <c r="F219" s="523"/>
      <c r="G219" s="385" t="s">
        <v>350</v>
      </c>
      <c r="H219" s="386">
        <v>3.63</v>
      </c>
      <c r="I219" s="387">
        <v>6.9</v>
      </c>
      <c r="J219" s="387">
        <v>25.04</v>
      </c>
    </row>
    <row r="220" spans="1:10" ht="25.5" x14ac:dyDescent="0.25">
      <c r="A220" s="380"/>
      <c r="B220" s="380"/>
      <c r="C220" s="380"/>
      <c r="D220" s="380"/>
      <c r="E220" s="380" t="s">
        <v>385</v>
      </c>
      <c r="F220" s="381">
        <v>72.12</v>
      </c>
      <c r="G220" s="380" t="s">
        <v>386</v>
      </c>
      <c r="H220" s="381">
        <v>0</v>
      </c>
      <c r="I220" s="380" t="s">
        <v>387</v>
      </c>
      <c r="J220" s="381">
        <v>72.12</v>
      </c>
    </row>
    <row r="221" spans="1:10" ht="15.75" thickBot="1" x14ac:dyDescent="0.3">
      <c r="A221" s="380"/>
      <c r="B221" s="380"/>
      <c r="C221" s="380"/>
      <c r="D221" s="380"/>
      <c r="E221" s="380" t="s">
        <v>388</v>
      </c>
      <c r="F221" s="381">
        <v>53.88</v>
      </c>
      <c r="G221" s="380"/>
      <c r="H221" s="524" t="s">
        <v>389</v>
      </c>
      <c r="I221" s="524"/>
      <c r="J221" s="381">
        <v>233.48</v>
      </c>
    </row>
    <row r="222" spans="1:10" ht="0.95" customHeight="1" thickTop="1" x14ac:dyDescent="0.25">
      <c r="A222" s="382"/>
      <c r="B222" s="382"/>
      <c r="C222" s="382"/>
      <c r="D222" s="382"/>
      <c r="E222" s="382"/>
      <c r="F222" s="382"/>
      <c r="G222" s="382"/>
      <c r="H222" s="382"/>
      <c r="I222" s="382"/>
      <c r="J222" s="382"/>
    </row>
    <row r="223" spans="1:10" ht="18" customHeight="1" x14ac:dyDescent="0.25">
      <c r="A223" s="371" t="s">
        <v>1329</v>
      </c>
      <c r="B223" s="372" t="s">
        <v>364</v>
      </c>
      <c r="C223" s="371" t="s">
        <v>365</v>
      </c>
      <c r="D223" s="371" t="s">
        <v>366</v>
      </c>
      <c r="E223" s="531" t="s">
        <v>367</v>
      </c>
      <c r="F223" s="531"/>
      <c r="G223" s="373" t="s">
        <v>368</v>
      </c>
      <c r="H223" s="372" t="s">
        <v>369</v>
      </c>
      <c r="I223" s="372" t="s">
        <v>370</v>
      </c>
      <c r="J223" s="372" t="s">
        <v>371</v>
      </c>
    </row>
    <row r="224" spans="1:10" ht="26.1" customHeight="1" x14ac:dyDescent="0.25">
      <c r="A224" s="354" t="s">
        <v>372</v>
      </c>
      <c r="B224" s="356" t="s">
        <v>1330</v>
      </c>
      <c r="C224" s="354" t="s">
        <v>374</v>
      </c>
      <c r="D224" s="354" t="s">
        <v>45</v>
      </c>
      <c r="E224" s="530" t="s">
        <v>375</v>
      </c>
      <c r="F224" s="530"/>
      <c r="G224" s="355" t="s">
        <v>342</v>
      </c>
      <c r="H224" s="374">
        <v>1</v>
      </c>
      <c r="I224" s="357">
        <v>75.569999999999993</v>
      </c>
      <c r="J224" s="357">
        <v>75.569999999999993</v>
      </c>
    </row>
    <row r="225" spans="1:10" ht="26.1" customHeight="1" x14ac:dyDescent="0.25">
      <c r="A225" s="383" t="s">
        <v>393</v>
      </c>
      <c r="B225" s="384" t="s">
        <v>1331</v>
      </c>
      <c r="C225" s="383" t="s">
        <v>374</v>
      </c>
      <c r="D225" s="383" t="s">
        <v>45</v>
      </c>
      <c r="E225" s="523" t="s">
        <v>806</v>
      </c>
      <c r="F225" s="523"/>
      <c r="G225" s="385" t="s">
        <v>342</v>
      </c>
      <c r="H225" s="386">
        <v>1</v>
      </c>
      <c r="I225" s="387">
        <v>75.569999999999993</v>
      </c>
      <c r="J225" s="387">
        <v>75.569999999999993</v>
      </c>
    </row>
    <row r="226" spans="1:10" ht="25.5" x14ac:dyDescent="0.25">
      <c r="A226" s="380"/>
      <c r="B226" s="380"/>
      <c r="C226" s="380"/>
      <c r="D226" s="380"/>
      <c r="E226" s="380" t="s">
        <v>385</v>
      </c>
      <c r="F226" s="381">
        <v>0</v>
      </c>
      <c r="G226" s="380" t="s">
        <v>386</v>
      </c>
      <c r="H226" s="381">
        <v>0</v>
      </c>
      <c r="I226" s="380" t="s">
        <v>387</v>
      </c>
      <c r="J226" s="381">
        <v>0</v>
      </c>
    </row>
    <row r="227" spans="1:10" ht="15.75" thickBot="1" x14ac:dyDescent="0.3">
      <c r="A227" s="380"/>
      <c r="B227" s="380"/>
      <c r="C227" s="380"/>
      <c r="D227" s="380"/>
      <c r="E227" s="380" t="s">
        <v>388</v>
      </c>
      <c r="F227" s="381">
        <v>22.67</v>
      </c>
      <c r="G227" s="380"/>
      <c r="H227" s="524" t="s">
        <v>389</v>
      </c>
      <c r="I227" s="524"/>
      <c r="J227" s="381">
        <v>98.24</v>
      </c>
    </row>
    <row r="228" spans="1:10" ht="0.95" customHeight="1" thickTop="1" x14ac:dyDescent="0.25">
      <c r="A228" s="382"/>
      <c r="B228" s="382"/>
      <c r="C228" s="382"/>
      <c r="D228" s="382"/>
      <c r="E228" s="382"/>
      <c r="F228" s="382"/>
      <c r="G228" s="382"/>
      <c r="H228" s="382"/>
      <c r="I228" s="382"/>
      <c r="J228" s="382"/>
    </row>
    <row r="229" spans="1:10" ht="18" customHeight="1" x14ac:dyDescent="0.25">
      <c r="A229" s="371" t="s">
        <v>1332</v>
      </c>
      <c r="B229" s="372" t="s">
        <v>364</v>
      </c>
      <c r="C229" s="371" t="s">
        <v>365</v>
      </c>
      <c r="D229" s="371" t="s">
        <v>366</v>
      </c>
      <c r="E229" s="531" t="s">
        <v>367</v>
      </c>
      <c r="F229" s="531"/>
      <c r="G229" s="373" t="s">
        <v>368</v>
      </c>
      <c r="H229" s="372" t="s">
        <v>369</v>
      </c>
      <c r="I229" s="372" t="s">
        <v>370</v>
      </c>
      <c r="J229" s="372" t="s">
        <v>371</v>
      </c>
    </row>
    <row r="230" spans="1:10" ht="24" customHeight="1" x14ac:dyDescent="0.25">
      <c r="A230" s="354" t="s">
        <v>372</v>
      </c>
      <c r="B230" s="356" t="s">
        <v>525</v>
      </c>
      <c r="C230" s="354" t="s">
        <v>283</v>
      </c>
      <c r="D230" s="354" t="s">
        <v>69</v>
      </c>
      <c r="E230" s="530" t="s">
        <v>392</v>
      </c>
      <c r="F230" s="530"/>
      <c r="G230" s="355" t="s">
        <v>42</v>
      </c>
      <c r="H230" s="374">
        <v>1</v>
      </c>
      <c r="I230" s="357">
        <v>2608.29</v>
      </c>
      <c r="J230" s="357">
        <v>2608.29</v>
      </c>
    </row>
    <row r="231" spans="1:10" ht="24" customHeight="1" x14ac:dyDescent="0.25">
      <c r="A231" s="383" t="s">
        <v>393</v>
      </c>
      <c r="B231" s="384" t="s">
        <v>526</v>
      </c>
      <c r="C231" s="383" t="s">
        <v>283</v>
      </c>
      <c r="D231" s="383" t="s">
        <v>69</v>
      </c>
      <c r="E231" s="523" t="s">
        <v>395</v>
      </c>
      <c r="F231" s="523"/>
      <c r="G231" s="385" t="s">
        <v>42</v>
      </c>
      <c r="H231" s="386">
        <v>0.99500259999999996</v>
      </c>
      <c r="I231" s="387">
        <v>2621.4</v>
      </c>
      <c r="J231" s="387">
        <v>2608.29</v>
      </c>
    </row>
    <row r="232" spans="1:10" ht="25.5" x14ac:dyDescent="0.25">
      <c r="A232" s="380"/>
      <c r="B232" s="380"/>
      <c r="C232" s="380"/>
      <c r="D232" s="380"/>
      <c r="E232" s="380" t="s">
        <v>385</v>
      </c>
      <c r="F232" s="381">
        <v>0</v>
      </c>
      <c r="G232" s="380" t="s">
        <v>386</v>
      </c>
      <c r="H232" s="381">
        <v>0</v>
      </c>
      <c r="I232" s="380" t="s">
        <v>387</v>
      </c>
      <c r="J232" s="381">
        <v>0</v>
      </c>
    </row>
    <row r="233" spans="1:10" ht="15.75" thickBot="1" x14ac:dyDescent="0.3">
      <c r="A233" s="380"/>
      <c r="B233" s="380"/>
      <c r="C233" s="380"/>
      <c r="D233" s="380"/>
      <c r="E233" s="380" t="s">
        <v>388</v>
      </c>
      <c r="F233" s="381">
        <v>782.48</v>
      </c>
      <c r="G233" s="380"/>
      <c r="H233" s="524" t="s">
        <v>389</v>
      </c>
      <c r="I233" s="524"/>
      <c r="J233" s="381">
        <v>3390.77</v>
      </c>
    </row>
    <row r="234" spans="1:10" ht="0.95" customHeight="1" thickTop="1" x14ac:dyDescent="0.25">
      <c r="A234" s="382"/>
      <c r="B234" s="382"/>
      <c r="C234" s="382"/>
      <c r="D234" s="382"/>
      <c r="E234" s="382"/>
      <c r="F234" s="382"/>
      <c r="G234" s="382"/>
      <c r="H234" s="382"/>
      <c r="I234" s="382"/>
      <c r="J234" s="382"/>
    </row>
    <row r="235" spans="1:10" ht="18" customHeight="1" x14ac:dyDescent="0.25">
      <c r="A235" s="371" t="s">
        <v>1333</v>
      </c>
      <c r="B235" s="372" t="s">
        <v>364</v>
      </c>
      <c r="C235" s="371" t="s">
        <v>365</v>
      </c>
      <c r="D235" s="371" t="s">
        <v>366</v>
      </c>
      <c r="E235" s="531" t="s">
        <v>367</v>
      </c>
      <c r="F235" s="531"/>
      <c r="G235" s="373" t="s">
        <v>368</v>
      </c>
      <c r="H235" s="372" t="s">
        <v>369</v>
      </c>
      <c r="I235" s="372" t="s">
        <v>370</v>
      </c>
      <c r="J235" s="372" t="s">
        <v>371</v>
      </c>
    </row>
    <row r="236" spans="1:10" ht="26.1" customHeight="1" x14ac:dyDescent="0.25">
      <c r="A236" s="354" t="s">
        <v>372</v>
      </c>
      <c r="B236" s="356" t="s">
        <v>528</v>
      </c>
      <c r="C236" s="354" t="s">
        <v>277</v>
      </c>
      <c r="D236" s="354" t="s">
        <v>343</v>
      </c>
      <c r="E236" s="530" t="s">
        <v>529</v>
      </c>
      <c r="F236" s="530"/>
      <c r="G236" s="355" t="s">
        <v>338</v>
      </c>
      <c r="H236" s="374">
        <v>1</v>
      </c>
      <c r="I236" s="357">
        <v>23.17</v>
      </c>
      <c r="J236" s="357">
        <v>23.17</v>
      </c>
    </row>
    <row r="237" spans="1:10" ht="24" customHeight="1" x14ac:dyDescent="0.25">
      <c r="A237" s="375" t="s">
        <v>376</v>
      </c>
      <c r="B237" s="376" t="s">
        <v>530</v>
      </c>
      <c r="C237" s="375" t="s">
        <v>277</v>
      </c>
      <c r="D237" s="375" t="s">
        <v>531</v>
      </c>
      <c r="E237" s="522" t="s">
        <v>375</v>
      </c>
      <c r="F237" s="522"/>
      <c r="G237" s="377" t="s">
        <v>319</v>
      </c>
      <c r="H237" s="378">
        <v>0.6</v>
      </c>
      <c r="I237" s="379">
        <v>7.68</v>
      </c>
      <c r="J237" s="379">
        <v>4.5999999999999996</v>
      </c>
    </row>
    <row r="238" spans="1:10" ht="24" customHeight="1" x14ac:dyDescent="0.25">
      <c r="A238" s="375" t="s">
        <v>376</v>
      </c>
      <c r="B238" s="376" t="s">
        <v>499</v>
      </c>
      <c r="C238" s="375" t="s">
        <v>277</v>
      </c>
      <c r="D238" s="375" t="s">
        <v>500</v>
      </c>
      <c r="E238" s="522" t="s">
        <v>375</v>
      </c>
      <c r="F238" s="522"/>
      <c r="G238" s="377" t="s">
        <v>319</v>
      </c>
      <c r="H238" s="378">
        <v>0.13</v>
      </c>
      <c r="I238" s="379">
        <v>19.59</v>
      </c>
      <c r="J238" s="379">
        <v>2.54</v>
      </c>
    </row>
    <row r="239" spans="1:10" ht="24" customHeight="1" x14ac:dyDescent="0.25">
      <c r="A239" s="375" t="s">
        <v>376</v>
      </c>
      <c r="B239" s="376" t="s">
        <v>532</v>
      </c>
      <c r="C239" s="375" t="s">
        <v>277</v>
      </c>
      <c r="D239" s="375" t="s">
        <v>533</v>
      </c>
      <c r="E239" s="522" t="s">
        <v>375</v>
      </c>
      <c r="F239" s="522"/>
      <c r="G239" s="377" t="s">
        <v>319</v>
      </c>
      <c r="H239" s="378">
        <v>0.1</v>
      </c>
      <c r="I239" s="379">
        <v>9.42</v>
      </c>
      <c r="J239" s="379">
        <v>0.94</v>
      </c>
    </row>
    <row r="240" spans="1:10" ht="24" customHeight="1" x14ac:dyDescent="0.25">
      <c r="A240" s="375" t="s">
        <v>376</v>
      </c>
      <c r="B240" s="376" t="s">
        <v>377</v>
      </c>
      <c r="C240" s="375" t="s">
        <v>277</v>
      </c>
      <c r="D240" s="375" t="s">
        <v>378</v>
      </c>
      <c r="E240" s="522" t="s">
        <v>375</v>
      </c>
      <c r="F240" s="522"/>
      <c r="G240" s="377" t="s">
        <v>319</v>
      </c>
      <c r="H240" s="378">
        <v>0.13</v>
      </c>
      <c r="I240" s="379">
        <v>15.39</v>
      </c>
      <c r="J240" s="379">
        <v>2</v>
      </c>
    </row>
    <row r="241" spans="1:10" ht="26.1" customHeight="1" x14ac:dyDescent="0.25">
      <c r="A241" s="383" t="s">
        <v>393</v>
      </c>
      <c r="B241" s="384" t="s">
        <v>534</v>
      </c>
      <c r="C241" s="383" t="s">
        <v>277</v>
      </c>
      <c r="D241" s="383" t="s">
        <v>535</v>
      </c>
      <c r="E241" s="523" t="s">
        <v>395</v>
      </c>
      <c r="F241" s="523"/>
      <c r="G241" s="385" t="s">
        <v>6</v>
      </c>
      <c r="H241" s="386">
        <v>0.02</v>
      </c>
      <c r="I241" s="387">
        <v>22.82</v>
      </c>
      <c r="J241" s="387">
        <v>0.45</v>
      </c>
    </row>
    <row r="242" spans="1:10" ht="26.1" customHeight="1" x14ac:dyDescent="0.25">
      <c r="A242" s="383" t="s">
        <v>393</v>
      </c>
      <c r="B242" s="384" t="s">
        <v>536</v>
      </c>
      <c r="C242" s="383" t="s">
        <v>277</v>
      </c>
      <c r="D242" s="383" t="s">
        <v>537</v>
      </c>
      <c r="E242" s="523" t="s">
        <v>395</v>
      </c>
      <c r="F242" s="523"/>
      <c r="G242" s="385" t="s">
        <v>350</v>
      </c>
      <c r="H242" s="386">
        <v>0.04</v>
      </c>
      <c r="I242" s="387">
        <v>20.94</v>
      </c>
      <c r="J242" s="387">
        <v>0.83</v>
      </c>
    </row>
    <row r="243" spans="1:10" ht="26.1" customHeight="1" x14ac:dyDescent="0.25">
      <c r="A243" s="383" t="s">
        <v>393</v>
      </c>
      <c r="B243" s="384" t="s">
        <v>522</v>
      </c>
      <c r="C243" s="383" t="s">
        <v>277</v>
      </c>
      <c r="D243" s="383" t="s">
        <v>523</v>
      </c>
      <c r="E243" s="523" t="s">
        <v>395</v>
      </c>
      <c r="F243" s="523"/>
      <c r="G243" s="385" t="s">
        <v>6</v>
      </c>
      <c r="H243" s="386">
        <v>1.2E-2</v>
      </c>
      <c r="I243" s="387">
        <v>21.08</v>
      </c>
      <c r="J243" s="387">
        <v>0.25</v>
      </c>
    </row>
    <row r="244" spans="1:10" ht="26.1" customHeight="1" x14ac:dyDescent="0.25">
      <c r="A244" s="383" t="s">
        <v>393</v>
      </c>
      <c r="B244" s="384" t="s">
        <v>538</v>
      </c>
      <c r="C244" s="383" t="s">
        <v>277</v>
      </c>
      <c r="D244" s="383" t="s">
        <v>539</v>
      </c>
      <c r="E244" s="523" t="s">
        <v>395</v>
      </c>
      <c r="F244" s="523"/>
      <c r="G244" s="385" t="s">
        <v>350</v>
      </c>
      <c r="H244" s="386">
        <v>0.48915619999999999</v>
      </c>
      <c r="I244" s="387">
        <v>22.09</v>
      </c>
      <c r="J244" s="387">
        <v>10.8</v>
      </c>
    </row>
    <row r="245" spans="1:10" ht="26.1" customHeight="1" x14ac:dyDescent="0.25">
      <c r="A245" s="383" t="s">
        <v>393</v>
      </c>
      <c r="B245" s="384" t="s">
        <v>540</v>
      </c>
      <c r="C245" s="383" t="s">
        <v>277</v>
      </c>
      <c r="D245" s="383" t="s">
        <v>541</v>
      </c>
      <c r="E245" s="523" t="s">
        <v>542</v>
      </c>
      <c r="F245" s="523"/>
      <c r="G245" s="385" t="s">
        <v>319</v>
      </c>
      <c r="H245" s="386">
        <v>0.1714533</v>
      </c>
      <c r="I245" s="387">
        <v>2.25</v>
      </c>
      <c r="J245" s="387">
        <v>0.38</v>
      </c>
    </row>
    <row r="246" spans="1:10" ht="26.1" customHeight="1" x14ac:dyDescent="0.25">
      <c r="A246" s="383" t="s">
        <v>393</v>
      </c>
      <c r="B246" s="384" t="s">
        <v>543</v>
      </c>
      <c r="C246" s="383" t="s">
        <v>277</v>
      </c>
      <c r="D246" s="383" t="s">
        <v>544</v>
      </c>
      <c r="E246" s="523" t="s">
        <v>395</v>
      </c>
      <c r="F246" s="523"/>
      <c r="G246" s="385" t="s">
        <v>319</v>
      </c>
      <c r="H246" s="386">
        <v>0.1714533</v>
      </c>
      <c r="I246" s="387">
        <v>2.25</v>
      </c>
      <c r="J246" s="387">
        <v>0.38</v>
      </c>
    </row>
    <row r="247" spans="1:10" ht="25.5" x14ac:dyDescent="0.25">
      <c r="A247" s="380"/>
      <c r="B247" s="380"/>
      <c r="C247" s="380"/>
      <c r="D247" s="380"/>
      <c r="E247" s="380" t="s">
        <v>385</v>
      </c>
      <c r="F247" s="381">
        <v>8.27</v>
      </c>
      <c r="G247" s="380" t="s">
        <v>386</v>
      </c>
      <c r="H247" s="381">
        <v>0</v>
      </c>
      <c r="I247" s="380" t="s">
        <v>387</v>
      </c>
      <c r="J247" s="381">
        <v>8.27</v>
      </c>
    </row>
    <row r="248" spans="1:10" ht="15.75" thickBot="1" x14ac:dyDescent="0.3">
      <c r="A248" s="380"/>
      <c r="B248" s="380"/>
      <c r="C248" s="380"/>
      <c r="D248" s="380"/>
      <c r="E248" s="380" t="s">
        <v>388</v>
      </c>
      <c r="F248" s="381">
        <v>6.95</v>
      </c>
      <c r="G248" s="380"/>
      <c r="H248" s="524" t="s">
        <v>389</v>
      </c>
      <c r="I248" s="524"/>
      <c r="J248" s="381">
        <v>30.12</v>
      </c>
    </row>
    <row r="249" spans="1:10" ht="0.95" customHeight="1" thickTop="1" x14ac:dyDescent="0.25">
      <c r="A249" s="382"/>
      <c r="B249" s="382"/>
      <c r="C249" s="382"/>
      <c r="D249" s="382"/>
      <c r="E249" s="382"/>
      <c r="F249" s="382"/>
      <c r="G249" s="382"/>
      <c r="H249" s="382"/>
      <c r="I249" s="382"/>
      <c r="J249" s="382"/>
    </row>
    <row r="250" spans="1:10" ht="18" customHeight="1" x14ac:dyDescent="0.25">
      <c r="A250" s="371" t="s">
        <v>1334</v>
      </c>
      <c r="B250" s="372" t="s">
        <v>364</v>
      </c>
      <c r="C250" s="371" t="s">
        <v>365</v>
      </c>
      <c r="D250" s="371" t="s">
        <v>366</v>
      </c>
      <c r="E250" s="531" t="s">
        <v>367</v>
      </c>
      <c r="F250" s="531"/>
      <c r="G250" s="373" t="s">
        <v>368</v>
      </c>
      <c r="H250" s="372" t="s">
        <v>369</v>
      </c>
      <c r="I250" s="372" t="s">
        <v>370</v>
      </c>
      <c r="J250" s="372" t="s">
        <v>371</v>
      </c>
    </row>
    <row r="251" spans="1:10" ht="26.1" customHeight="1" x14ac:dyDescent="0.25">
      <c r="A251" s="354" t="s">
        <v>372</v>
      </c>
      <c r="B251" s="356" t="s">
        <v>546</v>
      </c>
      <c r="C251" s="354" t="s">
        <v>277</v>
      </c>
      <c r="D251" s="354" t="s">
        <v>344</v>
      </c>
      <c r="E251" s="530" t="s">
        <v>381</v>
      </c>
      <c r="F251" s="530"/>
      <c r="G251" s="355" t="s">
        <v>345</v>
      </c>
      <c r="H251" s="374">
        <v>1</v>
      </c>
      <c r="I251" s="357">
        <v>59.28</v>
      </c>
      <c r="J251" s="357">
        <v>59.28</v>
      </c>
    </row>
    <row r="252" spans="1:10" ht="26.1" customHeight="1" x14ac:dyDescent="0.25">
      <c r="A252" s="375" t="s">
        <v>376</v>
      </c>
      <c r="B252" s="376" t="s">
        <v>547</v>
      </c>
      <c r="C252" s="375" t="s">
        <v>277</v>
      </c>
      <c r="D252" s="375" t="s">
        <v>548</v>
      </c>
      <c r="E252" s="522" t="s">
        <v>381</v>
      </c>
      <c r="F252" s="522"/>
      <c r="G252" s="377" t="s">
        <v>319</v>
      </c>
      <c r="H252" s="378">
        <v>1.1639602</v>
      </c>
      <c r="I252" s="379">
        <v>2.79</v>
      </c>
      <c r="J252" s="379">
        <v>3.24</v>
      </c>
    </row>
    <row r="253" spans="1:10" ht="26.1" customHeight="1" x14ac:dyDescent="0.25">
      <c r="A253" s="375" t="s">
        <v>376</v>
      </c>
      <c r="B253" s="376" t="s">
        <v>549</v>
      </c>
      <c r="C253" s="375" t="s">
        <v>277</v>
      </c>
      <c r="D253" s="375" t="s">
        <v>550</v>
      </c>
      <c r="E253" s="522" t="s">
        <v>381</v>
      </c>
      <c r="F253" s="522"/>
      <c r="G253" s="377" t="s">
        <v>319</v>
      </c>
      <c r="H253" s="378">
        <v>1.1639602</v>
      </c>
      <c r="I253" s="379">
        <v>0.5</v>
      </c>
      <c r="J253" s="379">
        <v>0.57999999999999996</v>
      </c>
    </row>
    <row r="254" spans="1:10" ht="26.1" customHeight="1" x14ac:dyDescent="0.25">
      <c r="A254" s="375" t="s">
        <v>376</v>
      </c>
      <c r="B254" s="376" t="s">
        <v>551</v>
      </c>
      <c r="C254" s="375" t="s">
        <v>277</v>
      </c>
      <c r="D254" s="375" t="s">
        <v>552</v>
      </c>
      <c r="E254" s="522" t="s">
        <v>381</v>
      </c>
      <c r="F254" s="522"/>
      <c r="G254" s="377" t="s">
        <v>319</v>
      </c>
      <c r="H254" s="378">
        <v>1</v>
      </c>
      <c r="I254" s="379">
        <v>2.4900000000000002</v>
      </c>
      <c r="J254" s="379">
        <v>2.4900000000000002</v>
      </c>
    </row>
    <row r="255" spans="1:10" ht="26.1" customHeight="1" x14ac:dyDescent="0.25">
      <c r="A255" s="375" t="s">
        <v>376</v>
      </c>
      <c r="B255" s="376" t="s">
        <v>553</v>
      </c>
      <c r="C255" s="375" t="s">
        <v>277</v>
      </c>
      <c r="D255" s="375" t="s">
        <v>554</v>
      </c>
      <c r="E255" s="522" t="s">
        <v>381</v>
      </c>
      <c r="F255" s="522"/>
      <c r="G255" s="377" t="s">
        <v>319</v>
      </c>
      <c r="H255" s="378">
        <v>1.1639602</v>
      </c>
      <c r="I255" s="379">
        <v>45.51</v>
      </c>
      <c r="J255" s="379">
        <v>52.97</v>
      </c>
    </row>
    <row r="256" spans="1:10" ht="25.5" x14ac:dyDescent="0.25">
      <c r="A256" s="380"/>
      <c r="B256" s="380"/>
      <c r="C256" s="380"/>
      <c r="D256" s="380"/>
      <c r="E256" s="380" t="s">
        <v>385</v>
      </c>
      <c r="F256" s="381">
        <v>0</v>
      </c>
      <c r="G256" s="380" t="s">
        <v>386</v>
      </c>
      <c r="H256" s="381">
        <v>0</v>
      </c>
      <c r="I256" s="380" t="s">
        <v>387</v>
      </c>
      <c r="J256" s="381">
        <v>0</v>
      </c>
    </row>
    <row r="257" spans="1:10" ht="15.75" thickBot="1" x14ac:dyDescent="0.3">
      <c r="A257" s="380"/>
      <c r="B257" s="380"/>
      <c r="C257" s="380"/>
      <c r="D257" s="380"/>
      <c r="E257" s="380" t="s">
        <v>388</v>
      </c>
      <c r="F257" s="381">
        <v>17.78</v>
      </c>
      <c r="G257" s="380"/>
      <c r="H257" s="524" t="s">
        <v>389</v>
      </c>
      <c r="I257" s="524"/>
      <c r="J257" s="381">
        <v>77.06</v>
      </c>
    </row>
    <row r="258" spans="1:10" ht="0.95" customHeight="1" thickTop="1" x14ac:dyDescent="0.25">
      <c r="A258" s="382"/>
      <c r="B258" s="382"/>
      <c r="C258" s="382"/>
      <c r="D258" s="382"/>
      <c r="E258" s="382"/>
      <c r="F258" s="382"/>
      <c r="G258" s="382"/>
      <c r="H258" s="382"/>
      <c r="I258" s="382"/>
      <c r="J258" s="382"/>
    </row>
    <row r="259" spans="1:10" ht="18" customHeight="1" x14ac:dyDescent="0.25">
      <c r="A259" s="371" t="s">
        <v>1335</v>
      </c>
      <c r="B259" s="372" t="s">
        <v>364</v>
      </c>
      <c r="C259" s="371" t="s">
        <v>365</v>
      </c>
      <c r="D259" s="371" t="s">
        <v>366</v>
      </c>
      <c r="E259" s="531" t="s">
        <v>367</v>
      </c>
      <c r="F259" s="531"/>
      <c r="G259" s="373" t="s">
        <v>368</v>
      </c>
      <c r="H259" s="372" t="s">
        <v>369</v>
      </c>
      <c r="I259" s="372" t="s">
        <v>370</v>
      </c>
      <c r="J259" s="372" t="s">
        <v>371</v>
      </c>
    </row>
    <row r="260" spans="1:10" ht="24" customHeight="1" x14ac:dyDescent="0.25">
      <c r="A260" s="354" t="s">
        <v>372</v>
      </c>
      <c r="B260" s="356" t="s">
        <v>574</v>
      </c>
      <c r="C260" s="354" t="s">
        <v>283</v>
      </c>
      <c r="D260" s="354" t="s">
        <v>28</v>
      </c>
      <c r="E260" s="530" t="s">
        <v>392</v>
      </c>
      <c r="F260" s="530"/>
      <c r="G260" s="355" t="s">
        <v>348</v>
      </c>
      <c r="H260" s="374">
        <v>1</v>
      </c>
      <c r="I260" s="357">
        <v>8.4600000000000009</v>
      </c>
      <c r="J260" s="357">
        <v>8.4600000000000009</v>
      </c>
    </row>
    <row r="261" spans="1:10" ht="24" customHeight="1" x14ac:dyDescent="0.25">
      <c r="A261" s="375" t="s">
        <v>376</v>
      </c>
      <c r="B261" s="376" t="s">
        <v>443</v>
      </c>
      <c r="C261" s="375" t="s">
        <v>283</v>
      </c>
      <c r="D261" s="375" t="s">
        <v>378</v>
      </c>
      <c r="E261" s="522" t="s">
        <v>392</v>
      </c>
      <c r="F261" s="522"/>
      <c r="G261" s="377" t="s">
        <v>319</v>
      </c>
      <c r="H261" s="378">
        <v>3.9E-2</v>
      </c>
      <c r="I261" s="379">
        <v>14.81</v>
      </c>
      <c r="J261" s="379">
        <v>0.56999999999999995</v>
      </c>
    </row>
    <row r="262" spans="1:10" ht="24" customHeight="1" x14ac:dyDescent="0.25">
      <c r="A262" s="383" t="s">
        <v>393</v>
      </c>
      <c r="B262" s="384" t="s">
        <v>575</v>
      </c>
      <c r="C262" s="383" t="s">
        <v>283</v>
      </c>
      <c r="D262" s="383" t="s">
        <v>196</v>
      </c>
      <c r="E262" s="523" t="s">
        <v>542</v>
      </c>
      <c r="F262" s="523"/>
      <c r="G262" s="385" t="s">
        <v>576</v>
      </c>
      <c r="H262" s="386">
        <v>3.7891800000000003E-2</v>
      </c>
      <c r="I262" s="387">
        <v>208.26</v>
      </c>
      <c r="J262" s="387">
        <v>7.89</v>
      </c>
    </row>
    <row r="263" spans="1:10" ht="25.5" x14ac:dyDescent="0.25">
      <c r="A263" s="380"/>
      <c r="B263" s="380"/>
      <c r="C263" s="380"/>
      <c r="D263" s="380"/>
      <c r="E263" s="380" t="s">
        <v>385</v>
      </c>
      <c r="F263" s="381">
        <v>0.41</v>
      </c>
      <c r="G263" s="380" t="s">
        <v>386</v>
      </c>
      <c r="H263" s="381">
        <v>0</v>
      </c>
      <c r="I263" s="380" t="s">
        <v>387</v>
      </c>
      <c r="J263" s="381">
        <v>0.41</v>
      </c>
    </row>
    <row r="264" spans="1:10" ht="15.75" thickBot="1" x14ac:dyDescent="0.3">
      <c r="A264" s="380"/>
      <c r="B264" s="380"/>
      <c r="C264" s="380"/>
      <c r="D264" s="380"/>
      <c r="E264" s="380" t="s">
        <v>388</v>
      </c>
      <c r="F264" s="381">
        <v>2.5299999999999998</v>
      </c>
      <c r="G264" s="380"/>
      <c r="H264" s="524" t="s">
        <v>389</v>
      </c>
      <c r="I264" s="524"/>
      <c r="J264" s="381">
        <v>10.99</v>
      </c>
    </row>
    <row r="265" spans="1:10" ht="0.95" customHeight="1" thickTop="1" x14ac:dyDescent="0.25">
      <c r="A265" s="382"/>
      <c r="B265" s="382"/>
      <c r="C265" s="382"/>
      <c r="D265" s="382"/>
      <c r="E265" s="382"/>
      <c r="F265" s="382"/>
      <c r="G265" s="382"/>
      <c r="H265" s="382"/>
      <c r="I265" s="382"/>
      <c r="J265" s="382"/>
    </row>
    <row r="266" spans="1:10" ht="18" customHeight="1" x14ac:dyDescent="0.25">
      <c r="A266" s="371" t="s">
        <v>1336</v>
      </c>
      <c r="B266" s="372" t="s">
        <v>364</v>
      </c>
      <c r="C266" s="371" t="s">
        <v>365</v>
      </c>
      <c r="D266" s="371" t="s">
        <v>366</v>
      </c>
      <c r="E266" s="531" t="s">
        <v>367</v>
      </c>
      <c r="F266" s="531"/>
      <c r="G266" s="373" t="s">
        <v>368</v>
      </c>
      <c r="H266" s="372" t="s">
        <v>369</v>
      </c>
      <c r="I266" s="372" t="s">
        <v>370</v>
      </c>
      <c r="J266" s="372" t="s">
        <v>371</v>
      </c>
    </row>
    <row r="267" spans="1:10" ht="24" customHeight="1" x14ac:dyDescent="0.25">
      <c r="A267" s="354" t="s">
        <v>372</v>
      </c>
      <c r="B267" s="356" t="s">
        <v>578</v>
      </c>
      <c r="C267" s="354" t="s">
        <v>283</v>
      </c>
      <c r="D267" s="354" t="s">
        <v>68</v>
      </c>
      <c r="E267" s="530" t="s">
        <v>392</v>
      </c>
      <c r="F267" s="530"/>
      <c r="G267" s="355" t="s">
        <v>348</v>
      </c>
      <c r="H267" s="374">
        <v>1</v>
      </c>
      <c r="I267" s="357">
        <v>47.74</v>
      </c>
      <c r="J267" s="357">
        <v>47.74</v>
      </c>
    </row>
    <row r="268" spans="1:10" ht="24" customHeight="1" x14ac:dyDescent="0.25">
      <c r="A268" s="375" t="s">
        <v>376</v>
      </c>
      <c r="B268" s="376" t="s">
        <v>443</v>
      </c>
      <c r="C268" s="375" t="s">
        <v>283</v>
      </c>
      <c r="D268" s="375" t="s">
        <v>378</v>
      </c>
      <c r="E268" s="522" t="s">
        <v>392</v>
      </c>
      <c r="F268" s="522"/>
      <c r="G268" s="377" t="s">
        <v>319</v>
      </c>
      <c r="H268" s="378">
        <v>3</v>
      </c>
      <c r="I268" s="379">
        <v>14.81</v>
      </c>
      <c r="J268" s="379">
        <v>44.43</v>
      </c>
    </row>
    <row r="269" spans="1:10" ht="24" customHeight="1" x14ac:dyDescent="0.25">
      <c r="A269" s="383" t="s">
        <v>393</v>
      </c>
      <c r="B269" s="384" t="s">
        <v>579</v>
      </c>
      <c r="C269" s="383" t="s">
        <v>283</v>
      </c>
      <c r="D269" s="383" t="s">
        <v>325</v>
      </c>
      <c r="E269" s="523" t="s">
        <v>542</v>
      </c>
      <c r="F269" s="523"/>
      <c r="G269" s="385" t="s">
        <v>576</v>
      </c>
      <c r="H269" s="386">
        <v>0.3</v>
      </c>
      <c r="I269" s="387">
        <v>11.06</v>
      </c>
      <c r="J269" s="387">
        <v>3.31</v>
      </c>
    </row>
    <row r="270" spans="1:10" ht="25.5" x14ac:dyDescent="0.25">
      <c r="A270" s="380"/>
      <c r="B270" s="380"/>
      <c r="C270" s="380"/>
      <c r="D270" s="380"/>
      <c r="E270" s="380" t="s">
        <v>385</v>
      </c>
      <c r="F270" s="381">
        <v>32.07</v>
      </c>
      <c r="G270" s="380" t="s">
        <v>386</v>
      </c>
      <c r="H270" s="381">
        <v>0</v>
      </c>
      <c r="I270" s="380" t="s">
        <v>387</v>
      </c>
      <c r="J270" s="381">
        <v>32.07</v>
      </c>
    </row>
    <row r="271" spans="1:10" ht="15.75" thickBot="1" x14ac:dyDescent="0.3">
      <c r="A271" s="380"/>
      <c r="B271" s="380"/>
      <c r="C271" s="380"/>
      <c r="D271" s="380"/>
      <c r="E271" s="380" t="s">
        <v>388</v>
      </c>
      <c r="F271" s="381">
        <v>14.32</v>
      </c>
      <c r="G271" s="380"/>
      <c r="H271" s="524" t="s">
        <v>389</v>
      </c>
      <c r="I271" s="524"/>
      <c r="J271" s="381">
        <v>62.06</v>
      </c>
    </row>
    <row r="272" spans="1:10" ht="0.95" customHeight="1" thickTop="1" x14ac:dyDescent="0.25">
      <c r="A272" s="382"/>
      <c r="B272" s="382"/>
      <c r="C272" s="382"/>
      <c r="D272" s="382"/>
      <c r="E272" s="382"/>
      <c r="F272" s="382"/>
      <c r="G272" s="382"/>
      <c r="H272" s="382"/>
      <c r="I272" s="382"/>
      <c r="J272" s="382"/>
    </row>
    <row r="273" spans="1:10" ht="18" customHeight="1" x14ac:dyDescent="0.25">
      <c r="A273" s="371" t="s">
        <v>1337</v>
      </c>
      <c r="B273" s="372" t="s">
        <v>364</v>
      </c>
      <c r="C273" s="371" t="s">
        <v>365</v>
      </c>
      <c r="D273" s="371" t="s">
        <v>366</v>
      </c>
      <c r="E273" s="531" t="s">
        <v>367</v>
      </c>
      <c r="F273" s="531"/>
      <c r="G273" s="373" t="s">
        <v>368</v>
      </c>
      <c r="H273" s="372" t="s">
        <v>369</v>
      </c>
      <c r="I273" s="372" t="s">
        <v>370</v>
      </c>
      <c r="J273" s="372" t="s">
        <v>371</v>
      </c>
    </row>
    <row r="274" spans="1:10" ht="24" customHeight="1" x14ac:dyDescent="0.25">
      <c r="A274" s="354" t="s">
        <v>372</v>
      </c>
      <c r="B274" s="356" t="s">
        <v>581</v>
      </c>
      <c r="C274" s="354" t="s">
        <v>277</v>
      </c>
      <c r="D274" s="354" t="s">
        <v>349</v>
      </c>
      <c r="E274" s="530" t="s">
        <v>582</v>
      </c>
      <c r="F274" s="530"/>
      <c r="G274" s="355" t="s">
        <v>319</v>
      </c>
      <c r="H274" s="374">
        <v>1</v>
      </c>
      <c r="I274" s="357">
        <v>6.69</v>
      </c>
      <c r="J274" s="357">
        <v>6.69</v>
      </c>
    </row>
    <row r="275" spans="1:10" ht="51.95" customHeight="1" x14ac:dyDescent="0.25">
      <c r="A275" s="375" t="s">
        <v>376</v>
      </c>
      <c r="B275" s="376" t="s">
        <v>583</v>
      </c>
      <c r="C275" s="375" t="s">
        <v>277</v>
      </c>
      <c r="D275" s="375" t="s">
        <v>584</v>
      </c>
      <c r="E275" s="522" t="s">
        <v>381</v>
      </c>
      <c r="F275" s="522"/>
      <c r="G275" s="377" t="s">
        <v>345</v>
      </c>
      <c r="H275" s="378">
        <v>0.55963309999999999</v>
      </c>
      <c r="I275" s="379">
        <v>9.23</v>
      </c>
      <c r="J275" s="379">
        <v>5.16</v>
      </c>
    </row>
    <row r="276" spans="1:10" ht="24" customHeight="1" x14ac:dyDescent="0.25">
      <c r="A276" s="375" t="s">
        <v>376</v>
      </c>
      <c r="B276" s="376" t="s">
        <v>377</v>
      </c>
      <c r="C276" s="375" t="s">
        <v>277</v>
      </c>
      <c r="D276" s="375" t="s">
        <v>378</v>
      </c>
      <c r="E276" s="522" t="s">
        <v>375</v>
      </c>
      <c r="F276" s="522"/>
      <c r="G276" s="377" t="s">
        <v>319</v>
      </c>
      <c r="H276" s="378">
        <v>0.1</v>
      </c>
      <c r="I276" s="379">
        <v>15.39</v>
      </c>
      <c r="J276" s="379">
        <v>1.53</v>
      </c>
    </row>
    <row r="277" spans="1:10" ht="25.5" x14ac:dyDescent="0.25">
      <c r="A277" s="380"/>
      <c r="B277" s="380"/>
      <c r="C277" s="380"/>
      <c r="D277" s="380"/>
      <c r="E277" s="380" t="s">
        <v>385</v>
      </c>
      <c r="F277" s="381">
        <v>1.1200000000000001</v>
      </c>
      <c r="G277" s="380" t="s">
        <v>386</v>
      </c>
      <c r="H277" s="381">
        <v>0</v>
      </c>
      <c r="I277" s="380" t="s">
        <v>387</v>
      </c>
      <c r="J277" s="381">
        <v>1.1200000000000001</v>
      </c>
    </row>
    <row r="278" spans="1:10" ht="15.75" thickBot="1" x14ac:dyDescent="0.3">
      <c r="A278" s="380"/>
      <c r="B278" s="380"/>
      <c r="C278" s="380"/>
      <c r="D278" s="380"/>
      <c r="E278" s="380" t="s">
        <v>388</v>
      </c>
      <c r="F278" s="381">
        <v>2</v>
      </c>
      <c r="G278" s="380"/>
      <c r="H278" s="524" t="s">
        <v>389</v>
      </c>
      <c r="I278" s="524"/>
      <c r="J278" s="381">
        <v>8.69</v>
      </c>
    </row>
    <row r="279" spans="1:10" ht="0.95" customHeight="1" thickTop="1" x14ac:dyDescent="0.25">
      <c r="A279" s="382"/>
      <c r="B279" s="382"/>
      <c r="C279" s="382"/>
      <c r="D279" s="382"/>
      <c r="E279" s="382"/>
      <c r="F279" s="382"/>
      <c r="G279" s="382"/>
      <c r="H279" s="382"/>
      <c r="I279" s="382"/>
      <c r="J279" s="382"/>
    </row>
    <row r="280" spans="1:10" ht="18" customHeight="1" x14ac:dyDescent="0.25">
      <c r="A280" s="371" t="s">
        <v>1338</v>
      </c>
      <c r="B280" s="372" t="s">
        <v>364</v>
      </c>
      <c r="C280" s="371" t="s">
        <v>365</v>
      </c>
      <c r="D280" s="371" t="s">
        <v>366</v>
      </c>
      <c r="E280" s="531" t="s">
        <v>367</v>
      </c>
      <c r="F280" s="531"/>
      <c r="G280" s="373" t="s">
        <v>368</v>
      </c>
      <c r="H280" s="372" t="s">
        <v>369</v>
      </c>
      <c r="I280" s="372" t="s">
        <v>370</v>
      </c>
      <c r="J280" s="372" t="s">
        <v>371</v>
      </c>
    </row>
    <row r="281" spans="1:10" ht="24" customHeight="1" x14ac:dyDescent="0.25">
      <c r="A281" s="354" t="s">
        <v>372</v>
      </c>
      <c r="B281" s="356" t="s">
        <v>586</v>
      </c>
      <c r="C281" s="354" t="s">
        <v>283</v>
      </c>
      <c r="D281" s="354" t="s">
        <v>20</v>
      </c>
      <c r="E281" s="530" t="s">
        <v>392</v>
      </c>
      <c r="F281" s="530"/>
      <c r="G281" s="355" t="s">
        <v>350</v>
      </c>
      <c r="H281" s="374">
        <v>1</v>
      </c>
      <c r="I281" s="357">
        <v>265.17</v>
      </c>
      <c r="J281" s="357">
        <v>265.17</v>
      </c>
    </row>
    <row r="282" spans="1:10" ht="24" customHeight="1" x14ac:dyDescent="0.25">
      <c r="A282" s="383" t="s">
        <v>393</v>
      </c>
      <c r="B282" s="384" t="s">
        <v>587</v>
      </c>
      <c r="C282" s="383" t="s">
        <v>283</v>
      </c>
      <c r="D282" s="383" t="s">
        <v>324</v>
      </c>
      <c r="E282" s="523" t="s">
        <v>395</v>
      </c>
      <c r="F282" s="523"/>
      <c r="G282" s="385" t="s">
        <v>350</v>
      </c>
      <c r="H282" s="386">
        <v>0.94857049999999998</v>
      </c>
      <c r="I282" s="387">
        <v>279.55</v>
      </c>
      <c r="J282" s="387">
        <v>265.17</v>
      </c>
    </row>
    <row r="283" spans="1:10" ht="25.5" x14ac:dyDescent="0.25">
      <c r="A283" s="380"/>
      <c r="B283" s="380"/>
      <c r="C283" s="380"/>
      <c r="D283" s="380"/>
      <c r="E283" s="380" t="s">
        <v>385</v>
      </c>
      <c r="F283" s="381">
        <v>0</v>
      </c>
      <c r="G283" s="380" t="s">
        <v>386</v>
      </c>
      <c r="H283" s="381">
        <v>0</v>
      </c>
      <c r="I283" s="380" t="s">
        <v>387</v>
      </c>
      <c r="J283" s="381">
        <v>0</v>
      </c>
    </row>
    <row r="284" spans="1:10" ht="15.75" thickBot="1" x14ac:dyDescent="0.3">
      <c r="A284" s="380"/>
      <c r="B284" s="380"/>
      <c r="C284" s="380"/>
      <c r="D284" s="380"/>
      <c r="E284" s="380" t="s">
        <v>388</v>
      </c>
      <c r="F284" s="381">
        <v>79.55</v>
      </c>
      <c r="G284" s="380"/>
      <c r="H284" s="524" t="s">
        <v>389</v>
      </c>
      <c r="I284" s="524"/>
      <c r="J284" s="381">
        <v>344.72</v>
      </c>
    </row>
    <row r="285" spans="1:10" ht="0.95" customHeight="1" thickTop="1" x14ac:dyDescent="0.25">
      <c r="A285" s="382"/>
      <c r="B285" s="382"/>
      <c r="C285" s="382"/>
      <c r="D285" s="382"/>
      <c r="E285" s="382"/>
      <c r="F285" s="382"/>
      <c r="G285" s="382"/>
      <c r="H285" s="382"/>
      <c r="I285" s="382"/>
      <c r="J285" s="382"/>
    </row>
    <row r="286" spans="1:10" ht="18" customHeight="1" x14ac:dyDescent="0.25">
      <c r="A286" s="371" t="s">
        <v>1339</v>
      </c>
      <c r="B286" s="372" t="s">
        <v>364</v>
      </c>
      <c r="C286" s="371" t="s">
        <v>365</v>
      </c>
      <c r="D286" s="371" t="s">
        <v>366</v>
      </c>
      <c r="E286" s="531" t="s">
        <v>367</v>
      </c>
      <c r="F286" s="531"/>
      <c r="G286" s="373" t="s">
        <v>368</v>
      </c>
      <c r="H286" s="372" t="s">
        <v>369</v>
      </c>
      <c r="I286" s="372" t="s">
        <v>370</v>
      </c>
      <c r="J286" s="372" t="s">
        <v>371</v>
      </c>
    </row>
    <row r="287" spans="1:10" ht="24" customHeight="1" x14ac:dyDescent="0.25">
      <c r="A287" s="354" t="s">
        <v>372</v>
      </c>
      <c r="B287" s="356" t="s">
        <v>589</v>
      </c>
      <c r="C287" s="354" t="s">
        <v>283</v>
      </c>
      <c r="D287" s="354" t="s">
        <v>18</v>
      </c>
      <c r="E287" s="530" t="s">
        <v>392</v>
      </c>
      <c r="F287" s="530"/>
      <c r="G287" s="355" t="s">
        <v>42</v>
      </c>
      <c r="H287" s="374">
        <v>1</v>
      </c>
      <c r="I287" s="357">
        <v>44.43</v>
      </c>
      <c r="J287" s="357">
        <v>44.43</v>
      </c>
    </row>
    <row r="288" spans="1:10" ht="24" customHeight="1" x14ac:dyDescent="0.25">
      <c r="A288" s="375" t="s">
        <v>376</v>
      </c>
      <c r="B288" s="376" t="s">
        <v>443</v>
      </c>
      <c r="C288" s="375" t="s">
        <v>283</v>
      </c>
      <c r="D288" s="375" t="s">
        <v>378</v>
      </c>
      <c r="E288" s="522" t="s">
        <v>392</v>
      </c>
      <c r="F288" s="522"/>
      <c r="G288" s="377" t="s">
        <v>319</v>
      </c>
      <c r="H288" s="378">
        <v>3</v>
      </c>
      <c r="I288" s="379">
        <v>14.81</v>
      </c>
      <c r="J288" s="379">
        <v>44.43</v>
      </c>
    </row>
    <row r="289" spans="1:10" ht="25.5" x14ac:dyDescent="0.25">
      <c r="A289" s="380"/>
      <c r="B289" s="380"/>
      <c r="C289" s="380"/>
      <c r="D289" s="380"/>
      <c r="E289" s="380" t="s">
        <v>385</v>
      </c>
      <c r="F289" s="381">
        <v>32.07</v>
      </c>
      <c r="G289" s="380" t="s">
        <v>386</v>
      </c>
      <c r="H289" s="381">
        <v>0</v>
      </c>
      <c r="I289" s="380" t="s">
        <v>387</v>
      </c>
      <c r="J289" s="381">
        <v>32.07</v>
      </c>
    </row>
    <row r="290" spans="1:10" ht="15.75" thickBot="1" x14ac:dyDescent="0.3">
      <c r="A290" s="380"/>
      <c r="B290" s="380"/>
      <c r="C290" s="380"/>
      <c r="D290" s="380"/>
      <c r="E290" s="380" t="s">
        <v>388</v>
      </c>
      <c r="F290" s="381">
        <v>13.32</v>
      </c>
      <c r="G290" s="380"/>
      <c r="H290" s="524" t="s">
        <v>389</v>
      </c>
      <c r="I290" s="524"/>
      <c r="J290" s="381">
        <v>57.75</v>
      </c>
    </row>
    <row r="291" spans="1:10" ht="0.95" customHeight="1" thickTop="1" x14ac:dyDescent="0.25">
      <c r="A291" s="382"/>
      <c r="B291" s="382"/>
      <c r="C291" s="382"/>
      <c r="D291" s="382"/>
      <c r="E291" s="382"/>
      <c r="F291" s="382"/>
      <c r="G291" s="382"/>
      <c r="H291" s="382"/>
      <c r="I291" s="382"/>
      <c r="J291" s="382"/>
    </row>
    <row r="292" spans="1:10" ht="18" customHeight="1" x14ac:dyDescent="0.25">
      <c r="A292" s="371" t="s">
        <v>1340</v>
      </c>
      <c r="B292" s="372" t="s">
        <v>364</v>
      </c>
      <c r="C292" s="371" t="s">
        <v>365</v>
      </c>
      <c r="D292" s="371" t="s">
        <v>366</v>
      </c>
      <c r="E292" s="531" t="s">
        <v>367</v>
      </c>
      <c r="F292" s="531"/>
      <c r="G292" s="373" t="s">
        <v>368</v>
      </c>
      <c r="H292" s="372" t="s">
        <v>369</v>
      </c>
      <c r="I292" s="372" t="s">
        <v>370</v>
      </c>
      <c r="J292" s="372" t="s">
        <v>371</v>
      </c>
    </row>
    <row r="293" spans="1:10" ht="24" customHeight="1" x14ac:dyDescent="0.25">
      <c r="A293" s="354" t="s">
        <v>372</v>
      </c>
      <c r="B293" s="356" t="s">
        <v>591</v>
      </c>
      <c r="C293" s="354" t="s">
        <v>283</v>
      </c>
      <c r="D293" s="354" t="s">
        <v>24</v>
      </c>
      <c r="E293" s="530" t="s">
        <v>392</v>
      </c>
      <c r="F293" s="530"/>
      <c r="G293" s="355" t="s">
        <v>348</v>
      </c>
      <c r="H293" s="374">
        <v>1</v>
      </c>
      <c r="I293" s="357">
        <v>44.43</v>
      </c>
      <c r="J293" s="357">
        <v>44.43</v>
      </c>
    </row>
    <row r="294" spans="1:10" ht="24" customHeight="1" x14ac:dyDescent="0.25">
      <c r="A294" s="375" t="s">
        <v>376</v>
      </c>
      <c r="B294" s="376" t="s">
        <v>443</v>
      </c>
      <c r="C294" s="375" t="s">
        <v>283</v>
      </c>
      <c r="D294" s="375" t="s">
        <v>378</v>
      </c>
      <c r="E294" s="522" t="s">
        <v>392</v>
      </c>
      <c r="F294" s="522"/>
      <c r="G294" s="377" t="s">
        <v>319</v>
      </c>
      <c r="H294" s="378">
        <v>3</v>
      </c>
      <c r="I294" s="379">
        <v>14.81</v>
      </c>
      <c r="J294" s="379">
        <v>44.43</v>
      </c>
    </row>
    <row r="295" spans="1:10" ht="25.5" x14ac:dyDescent="0.25">
      <c r="A295" s="380"/>
      <c r="B295" s="380"/>
      <c r="C295" s="380"/>
      <c r="D295" s="380"/>
      <c r="E295" s="380" t="s">
        <v>385</v>
      </c>
      <c r="F295" s="381">
        <v>32.07</v>
      </c>
      <c r="G295" s="380" t="s">
        <v>386</v>
      </c>
      <c r="H295" s="381">
        <v>0</v>
      </c>
      <c r="I295" s="380" t="s">
        <v>387</v>
      </c>
      <c r="J295" s="381">
        <v>32.07</v>
      </c>
    </row>
    <row r="296" spans="1:10" ht="15.75" thickBot="1" x14ac:dyDescent="0.3">
      <c r="A296" s="380"/>
      <c r="B296" s="380"/>
      <c r="C296" s="380"/>
      <c r="D296" s="380"/>
      <c r="E296" s="380" t="s">
        <v>388</v>
      </c>
      <c r="F296" s="381">
        <v>13.32</v>
      </c>
      <c r="G296" s="380"/>
      <c r="H296" s="524" t="s">
        <v>389</v>
      </c>
      <c r="I296" s="524"/>
      <c r="J296" s="381">
        <v>57.75</v>
      </c>
    </row>
    <row r="297" spans="1:10" ht="0.95" customHeight="1" thickTop="1" x14ac:dyDescent="0.25">
      <c r="A297" s="382"/>
      <c r="B297" s="382"/>
      <c r="C297" s="382"/>
      <c r="D297" s="382"/>
      <c r="E297" s="382"/>
      <c r="F297" s="382"/>
      <c r="G297" s="382"/>
      <c r="H297" s="382"/>
      <c r="I297" s="382"/>
      <c r="J297" s="382"/>
    </row>
    <row r="298" spans="1:10" ht="18" customHeight="1" x14ac:dyDescent="0.25">
      <c r="A298" s="371" t="s">
        <v>1341</v>
      </c>
      <c r="B298" s="372" t="s">
        <v>364</v>
      </c>
      <c r="C298" s="371" t="s">
        <v>365</v>
      </c>
      <c r="D298" s="371" t="s">
        <v>366</v>
      </c>
      <c r="E298" s="531" t="s">
        <v>367</v>
      </c>
      <c r="F298" s="531"/>
      <c r="G298" s="373" t="s">
        <v>368</v>
      </c>
      <c r="H298" s="372" t="s">
        <v>369</v>
      </c>
      <c r="I298" s="372" t="s">
        <v>370</v>
      </c>
      <c r="J298" s="372" t="s">
        <v>371</v>
      </c>
    </row>
    <row r="299" spans="1:10" ht="24" customHeight="1" x14ac:dyDescent="0.25">
      <c r="A299" s="354" t="s">
        <v>372</v>
      </c>
      <c r="B299" s="356" t="s">
        <v>975</v>
      </c>
      <c r="C299" s="354" t="s">
        <v>283</v>
      </c>
      <c r="D299" s="354" t="s">
        <v>976</v>
      </c>
      <c r="E299" s="530" t="s">
        <v>392</v>
      </c>
      <c r="F299" s="530"/>
      <c r="G299" s="355" t="s">
        <v>348</v>
      </c>
      <c r="H299" s="374">
        <v>1</v>
      </c>
      <c r="I299" s="357">
        <v>519.65</v>
      </c>
      <c r="J299" s="357">
        <v>519.65</v>
      </c>
    </row>
    <row r="300" spans="1:10" ht="24" customHeight="1" x14ac:dyDescent="0.25">
      <c r="A300" s="375" t="s">
        <v>376</v>
      </c>
      <c r="B300" s="376" t="s">
        <v>607</v>
      </c>
      <c r="C300" s="375" t="s">
        <v>283</v>
      </c>
      <c r="D300" s="375" t="s">
        <v>595</v>
      </c>
      <c r="E300" s="522" t="s">
        <v>392</v>
      </c>
      <c r="F300" s="522"/>
      <c r="G300" s="377" t="s">
        <v>319</v>
      </c>
      <c r="H300" s="378">
        <v>4</v>
      </c>
      <c r="I300" s="379">
        <v>18.97</v>
      </c>
      <c r="J300" s="379">
        <v>75.88</v>
      </c>
    </row>
    <row r="301" spans="1:10" ht="24" customHeight="1" x14ac:dyDescent="0.25">
      <c r="A301" s="375" t="s">
        <v>376</v>
      </c>
      <c r="B301" s="376" t="s">
        <v>443</v>
      </c>
      <c r="C301" s="375" t="s">
        <v>283</v>
      </c>
      <c r="D301" s="375" t="s">
        <v>378</v>
      </c>
      <c r="E301" s="522" t="s">
        <v>392</v>
      </c>
      <c r="F301" s="522"/>
      <c r="G301" s="377" t="s">
        <v>319</v>
      </c>
      <c r="H301" s="378">
        <v>13</v>
      </c>
      <c r="I301" s="379">
        <v>14.81</v>
      </c>
      <c r="J301" s="379">
        <v>192.53</v>
      </c>
    </row>
    <row r="302" spans="1:10" ht="24" customHeight="1" x14ac:dyDescent="0.25">
      <c r="A302" s="383" t="s">
        <v>393</v>
      </c>
      <c r="B302" s="384" t="s">
        <v>610</v>
      </c>
      <c r="C302" s="383" t="s">
        <v>283</v>
      </c>
      <c r="D302" s="383" t="s">
        <v>284</v>
      </c>
      <c r="E302" s="523" t="s">
        <v>395</v>
      </c>
      <c r="F302" s="523"/>
      <c r="G302" s="385" t="s">
        <v>348</v>
      </c>
      <c r="H302" s="386">
        <v>1.0721649</v>
      </c>
      <c r="I302" s="387">
        <v>113.42</v>
      </c>
      <c r="J302" s="387">
        <v>121.6</v>
      </c>
    </row>
    <row r="303" spans="1:10" ht="24" customHeight="1" x14ac:dyDescent="0.25">
      <c r="A303" s="383" t="s">
        <v>393</v>
      </c>
      <c r="B303" s="384" t="s">
        <v>611</v>
      </c>
      <c r="C303" s="383" t="s">
        <v>283</v>
      </c>
      <c r="D303" s="383" t="s">
        <v>285</v>
      </c>
      <c r="E303" s="523" t="s">
        <v>395</v>
      </c>
      <c r="F303" s="523"/>
      <c r="G303" s="385" t="s">
        <v>348</v>
      </c>
      <c r="H303" s="386">
        <v>0.7</v>
      </c>
      <c r="I303" s="387">
        <v>48.79</v>
      </c>
      <c r="J303" s="387">
        <v>34.15</v>
      </c>
    </row>
    <row r="304" spans="1:10" ht="24" customHeight="1" x14ac:dyDescent="0.25">
      <c r="A304" s="383" t="s">
        <v>393</v>
      </c>
      <c r="B304" s="384" t="s">
        <v>612</v>
      </c>
      <c r="C304" s="383" t="s">
        <v>283</v>
      </c>
      <c r="D304" s="383" t="s">
        <v>286</v>
      </c>
      <c r="E304" s="523" t="s">
        <v>395</v>
      </c>
      <c r="F304" s="523"/>
      <c r="G304" s="385" t="s">
        <v>613</v>
      </c>
      <c r="H304" s="386">
        <v>3</v>
      </c>
      <c r="I304" s="387">
        <v>31.83</v>
      </c>
      <c r="J304" s="387">
        <v>95.49</v>
      </c>
    </row>
    <row r="305" spans="1:10" ht="25.5" x14ac:dyDescent="0.25">
      <c r="A305" s="380"/>
      <c r="B305" s="380"/>
      <c r="C305" s="380"/>
      <c r="D305" s="380"/>
      <c r="E305" s="380" t="s">
        <v>385</v>
      </c>
      <c r="F305" s="381">
        <v>198.01</v>
      </c>
      <c r="G305" s="380" t="s">
        <v>386</v>
      </c>
      <c r="H305" s="381">
        <v>0</v>
      </c>
      <c r="I305" s="380" t="s">
        <v>387</v>
      </c>
      <c r="J305" s="381">
        <v>198.01</v>
      </c>
    </row>
    <row r="306" spans="1:10" ht="15.75" thickBot="1" x14ac:dyDescent="0.3">
      <c r="A306" s="380"/>
      <c r="B306" s="380"/>
      <c r="C306" s="380"/>
      <c r="D306" s="380"/>
      <c r="E306" s="380" t="s">
        <v>388</v>
      </c>
      <c r="F306" s="381">
        <v>155.88999999999999</v>
      </c>
      <c r="G306" s="380"/>
      <c r="H306" s="524" t="s">
        <v>389</v>
      </c>
      <c r="I306" s="524"/>
      <c r="J306" s="381">
        <v>675.54</v>
      </c>
    </row>
    <row r="307" spans="1:10" ht="0.95" customHeight="1" thickTop="1" x14ac:dyDescent="0.25">
      <c r="A307" s="382"/>
      <c r="B307" s="382"/>
      <c r="C307" s="382"/>
      <c r="D307" s="382"/>
      <c r="E307" s="382"/>
      <c r="F307" s="382"/>
      <c r="G307" s="382"/>
      <c r="H307" s="382"/>
      <c r="I307" s="382"/>
      <c r="J307" s="382"/>
    </row>
    <row r="308" spans="1:10" ht="50.1" customHeight="1" x14ac:dyDescent="0.25">
      <c r="A308" s="537" t="s">
        <v>749</v>
      </c>
      <c r="B308" s="538"/>
      <c r="C308" s="538"/>
      <c r="D308" s="538"/>
      <c r="E308" s="538"/>
      <c r="F308" s="538"/>
      <c r="G308" s="538"/>
      <c r="H308" s="538"/>
      <c r="I308" s="538"/>
      <c r="J308" s="538"/>
    </row>
    <row r="309" spans="1:10" ht="18" customHeight="1" x14ac:dyDescent="0.25">
      <c r="A309" s="371"/>
      <c r="B309" s="372" t="s">
        <v>364</v>
      </c>
      <c r="C309" s="371" t="s">
        <v>365</v>
      </c>
      <c r="D309" s="371" t="s">
        <v>366</v>
      </c>
      <c r="E309" s="531" t="s">
        <v>367</v>
      </c>
      <c r="F309" s="531"/>
      <c r="G309" s="373" t="s">
        <v>368</v>
      </c>
      <c r="H309" s="372" t="s">
        <v>369</v>
      </c>
      <c r="I309" s="372" t="s">
        <v>370</v>
      </c>
      <c r="J309" s="372" t="s">
        <v>371</v>
      </c>
    </row>
    <row r="310" spans="1:10" ht="51.95" customHeight="1" x14ac:dyDescent="0.25">
      <c r="A310" s="354" t="s">
        <v>372</v>
      </c>
      <c r="B310" s="356" t="s">
        <v>750</v>
      </c>
      <c r="C310" s="354" t="s">
        <v>283</v>
      </c>
      <c r="D310" s="354" t="s">
        <v>751</v>
      </c>
      <c r="E310" s="530" t="s">
        <v>392</v>
      </c>
      <c r="F310" s="530"/>
      <c r="G310" s="355" t="s">
        <v>752</v>
      </c>
      <c r="H310" s="374">
        <v>1</v>
      </c>
      <c r="I310" s="357">
        <v>0.11</v>
      </c>
      <c r="J310" s="357">
        <v>0.11</v>
      </c>
    </row>
    <row r="311" spans="1:10" ht="24" customHeight="1" x14ac:dyDescent="0.25">
      <c r="A311" s="383" t="s">
        <v>393</v>
      </c>
      <c r="B311" s="384" t="s">
        <v>753</v>
      </c>
      <c r="C311" s="383" t="s">
        <v>283</v>
      </c>
      <c r="D311" s="383" t="s">
        <v>754</v>
      </c>
      <c r="E311" s="523" t="s">
        <v>568</v>
      </c>
      <c r="F311" s="523"/>
      <c r="G311" s="385" t="s">
        <v>319</v>
      </c>
      <c r="H311" s="386">
        <v>1.0500000000000001E-2</v>
      </c>
      <c r="I311" s="387">
        <v>10.54</v>
      </c>
      <c r="J311" s="387">
        <v>0.11</v>
      </c>
    </row>
    <row r="312" spans="1:10" ht="25.5" x14ac:dyDescent="0.25">
      <c r="A312" s="380"/>
      <c r="B312" s="380"/>
      <c r="C312" s="380"/>
      <c r="D312" s="380"/>
      <c r="E312" s="380" t="s">
        <v>385</v>
      </c>
      <c r="F312" s="381">
        <v>0.11</v>
      </c>
      <c r="G312" s="380" t="s">
        <v>386</v>
      </c>
      <c r="H312" s="381">
        <v>0</v>
      </c>
      <c r="I312" s="380" t="s">
        <v>387</v>
      </c>
      <c r="J312" s="381">
        <v>0.11</v>
      </c>
    </row>
    <row r="313" spans="1:10" ht="15.75" thickBot="1" x14ac:dyDescent="0.3">
      <c r="A313" s="380"/>
      <c r="B313" s="380"/>
      <c r="C313" s="380"/>
      <c r="D313" s="380"/>
      <c r="E313" s="380" t="s">
        <v>388</v>
      </c>
      <c r="F313" s="381">
        <v>0.03</v>
      </c>
      <c r="G313" s="380"/>
      <c r="H313" s="524" t="s">
        <v>389</v>
      </c>
      <c r="I313" s="524"/>
      <c r="J313" s="381">
        <v>0.14000000000000001</v>
      </c>
    </row>
    <row r="314" spans="1:10" ht="0.95" customHeight="1" thickTop="1" x14ac:dyDescent="0.25">
      <c r="A314" s="382"/>
      <c r="B314" s="382"/>
      <c r="C314" s="382"/>
      <c r="D314" s="382"/>
      <c r="E314" s="382"/>
      <c r="F314" s="382"/>
      <c r="G314" s="382"/>
      <c r="H314" s="382"/>
      <c r="I314" s="382"/>
      <c r="J314" s="382"/>
    </row>
    <row r="315" spans="1:10" ht="18" customHeight="1" x14ac:dyDescent="0.25">
      <c r="A315" s="371"/>
      <c r="B315" s="372" t="s">
        <v>364</v>
      </c>
      <c r="C315" s="371" t="s">
        <v>365</v>
      </c>
      <c r="D315" s="371" t="s">
        <v>366</v>
      </c>
      <c r="E315" s="531" t="s">
        <v>367</v>
      </c>
      <c r="F315" s="531"/>
      <c r="G315" s="373" t="s">
        <v>368</v>
      </c>
      <c r="H315" s="372" t="s">
        <v>369</v>
      </c>
      <c r="I315" s="372" t="s">
        <v>370</v>
      </c>
      <c r="J315" s="372" t="s">
        <v>371</v>
      </c>
    </row>
    <row r="316" spans="1:10" ht="26.1" customHeight="1" x14ac:dyDescent="0.25">
      <c r="A316" s="354" t="s">
        <v>372</v>
      </c>
      <c r="B316" s="356" t="s">
        <v>755</v>
      </c>
      <c r="C316" s="354" t="s">
        <v>283</v>
      </c>
      <c r="D316" s="354" t="s">
        <v>756</v>
      </c>
      <c r="E316" s="530" t="s">
        <v>392</v>
      </c>
      <c r="F316" s="530"/>
      <c r="G316" s="355" t="s">
        <v>752</v>
      </c>
      <c r="H316" s="374">
        <v>1</v>
      </c>
      <c r="I316" s="357">
        <v>0.11</v>
      </c>
      <c r="J316" s="357">
        <v>0.11</v>
      </c>
    </row>
    <row r="317" spans="1:10" ht="24" customHeight="1" x14ac:dyDescent="0.25">
      <c r="A317" s="383" t="s">
        <v>393</v>
      </c>
      <c r="B317" s="384" t="s">
        <v>757</v>
      </c>
      <c r="C317" s="383" t="s">
        <v>283</v>
      </c>
      <c r="D317" s="383" t="s">
        <v>758</v>
      </c>
      <c r="E317" s="523" t="s">
        <v>568</v>
      </c>
      <c r="F317" s="523"/>
      <c r="G317" s="385" t="s">
        <v>319</v>
      </c>
      <c r="H317" s="386">
        <v>8.2000000000000007E-3</v>
      </c>
      <c r="I317" s="387">
        <v>14.55</v>
      </c>
      <c r="J317" s="387">
        <v>0.11</v>
      </c>
    </row>
    <row r="318" spans="1:10" ht="25.5" x14ac:dyDescent="0.25">
      <c r="A318" s="380"/>
      <c r="B318" s="380"/>
      <c r="C318" s="380"/>
      <c r="D318" s="380"/>
      <c r="E318" s="380" t="s">
        <v>385</v>
      </c>
      <c r="F318" s="381">
        <v>0.11</v>
      </c>
      <c r="G318" s="380" t="s">
        <v>386</v>
      </c>
      <c r="H318" s="381">
        <v>0</v>
      </c>
      <c r="I318" s="380" t="s">
        <v>387</v>
      </c>
      <c r="J318" s="381">
        <v>0.11</v>
      </c>
    </row>
    <row r="319" spans="1:10" ht="15.75" thickBot="1" x14ac:dyDescent="0.3">
      <c r="A319" s="380"/>
      <c r="B319" s="380"/>
      <c r="C319" s="380"/>
      <c r="D319" s="380"/>
      <c r="E319" s="380" t="s">
        <v>388</v>
      </c>
      <c r="F319" s="381">
        <v>0.03</v>
      </c>
      <c r="G319" s="380"/>
      <c r="H319" s="524" t="s">
        <v>389</v>
      </c>
      <c r="I319" s="524"/>
      <c r="J319" s="381">
        <v>0.14000000000000001</v>
      </c>
    </row>
    <row r="320" spans="1:10" ht="0.95" customHeight="1" thickTop="1" x14ac:dyDescent="0.25">
      <c r="A320" s="382"/>
      <c r="B320" s="382"/>
      <c r="C320" s="382"/>
      <c r="D320" s="382"/>
      <c r="E320" s="382"/>
      <c r="F320" s="382"/>
      <c r="G320" s="382"/>
      <c r="H320" s="382"/>
      <c r="I320" s="382"/>
      <c r="J320" s="382"/>
    </row>
    <row r="321" spans="1:10" ht="18" customHeight="1" x14ac:dyDescent="0.25">
      <c r="A321" s="371"/>
      <c r="B321" s="372" t="s">
        <v>364</v>
      </c>
      <c r="C321" s="371" t="s">
        <v>365</v>
      </c>
      <c r="D321" s="371" t="s">
        <v>366</v>
      </c>
      <c r="E321" s="531" t="s">
        <v>367</v>
      </c>
      <c r="F321" s="531"/>
      <c r="G321" s="373" t="s">
        <v>368</v>
      </c>
      <c r="H321" s="372" t="s">
        <v>369</v>
      </c>
      <c r="I321" s="372" t="s">
        <v>370</v>
      </c>
      <c r="J321" s="372" t="s">
        <v>371</v>
      </c>
    </row>
    <row r="322" spans="1:10" ht="26.1" customHeight="1" x14ac:dyDescent="0.25">
      <c r="A322" s="354" t="s">
        <v>372</v>
      </c>
      <c r="B322" s="356" t="s">
        <v>767</v>
      </c>
      <c r="C322" s="354" t="s">
        <v>283</v>
      </c>
      <c r="D322" s="354" t="s">
        <v>768</v>
      </c>
      <c r="E322" s="530" t="s">
        <v>392</v>
      </c>
      <c r="F322" s="530"/>
      <c r="G322" s="355" t="s">
        <v>752</v>
      </c>
      <c r="H322" s="374">
        <v>1</v>
      </c>
      <c r="I322" s="357">
        <v>0.15</v>
      </c>
      <c r="J322" s="357">
        <v>0.15</v>
      </c>
    </row>
    <row r="323" spans="1:10" ht="24" customHeight="1" x14ac:dyDescent="0.25">
      <c r="A323" s="383" t="s">
        <v>393</v>
      </c>
      <c r="B323" s="384" t="s">
        <v>769</v>
      </c>
      <c r="C323" s="383" t="s">
        <v>283</v>
      </c>
      <c r="D323" s="383" t="s">
        <v>770</v>
      </c>
      <c r="E323" s="523" t="s">
        <v>568</v>
      </c>
      <c r="F323" s="523"/>
      <c r="G323" s="385" t="s">
        <v>319</v>
      </c>
      <c r="H323" s="386">
        <v>1.0500000000000001E-2</v>
      </c>
      <c r="I323" s="387">
        <v>14.55</v>
      </c>
      <c r="J323" s="387">
        <v>0.15</v>
      </c>
    </row>
    <row r="324" spans="1:10" ht="25.5" x14ac:dyDescent="0.25">
      <c r="A324" s="380"/>
      <c r="B324" s="380"/>
      <c r="C324" s="380"/>
      <c r="D324" s="380"/>
      <c r="E324" s="380" t="s">
        <v>385</v>
      </c>
      <c r="F324" s="381">
        <v>0.15</v>
      </c>
      <c r="G324" s="380" t="s">
        <v>386</v>
      </c>
      <c r="H324" s="381">
        <v>0</v>
      </c>
      <c r="I324" s="380" t="s">
        <v>387</v>
      </c>
      <c r="J324" s="381">
        <v>0.15</v>
      </c>
    </row>
    <row r="325" spans="1:10" ht="15.75" thickBot="1" x14ac:dyDescent="0.3">
      <c r="A325" s="380"/>
      <c r="B325" s="380"/>
      <c r="C325" s="380"/>
      <c r="D325" s="380"/>
      <c r="E325" s="380" t="s">
        <v>388</v>
      </c>
      <c r="F325" s="381">
        <v>0.04</v>
      </c>
      <c r="G325" s="380"/>
      <c r="H325" s="524" t="s">
        <v>389</v>
      </c>
      <c r="I325" s="524"/>
      <c r="J325" s="381">
        <v>0.19</v>
      </c>
    </row>
    <row r="326" spans="1:10" ht="0.95" customHeight="1" thickTop="1" x14ac:dyDescent="0.25">
      <c r="A326" s="382"/>
      <c r="B326" s="382"/>
      <c r="C326" s="382"/>
      <c r="D326" s="382"/>
      <c r="E326" s="382"/>
      <c r="F326" s="382"/>
      <c r="G326" s="382"/>
      <c r="H326" s="382"/>
      <c r="I326" s="382"/>
      <c r="J326" s="382"/>
    </row>
    <row r="327" spans="1:10" ht="18" customHeight="1" x14ac:dyDescent="0.25">
      <c r="A327" s="371"/>
      <c r="B327" s="372" t="s">
        <v>364</v>
      </c>
      <c r="C327" s="371" t="s">
        <v>365</v>
      </c>
      <c r="D327" s="371" t="s">
        <v>366</v>
      </c>
      <c r="E327" s="531" t="s">
        <v>367</v>
      </c>
      <c r="F327" s="531"/>
      <c r="G327" s="373" t="s">
        <v>368</v>
      </c>
      <c r="H327" s="372" t="s">
        <v>369</v>
      </c>
      <c r="I327" s="372" t="s">
        <v>370</v>
      </c>
      <c r="J327" s="372" t="s">
        <v>371</v>
      </c>
    </row>
    <row r="328" spans="1:10" ht="39" customHeight="1" x14ac:dyDescent="0.25">
      <c r="A328" s="354" t="s">
        <v>372</v>
      </c>
      <c r="B328" s="356" t="s">
        <v>779</v>
      </c>
      <c r="C328" s="354" t="s">
        <v>283</v>
      </c>
      <c r="D328" s="354" t="s">
        <v>780</v>
      </c>
      <c r="E328" s="530" t="s">
        <v>392</v>
      </c>
      <c r="F328" s="530"/>
      <c r="G328" s="355" t="s">
        <v>752</v>
      </c>
      <c r="H328" s="374">
        <v>1</v>
      </c>
      <c r="I328" s="357">
        <v>0.08</v>
      </c>
      <c r="J328" s="357">
        <v>0.08</v>
      </c>
    </row>
    <row r="329" spans="1:10" ht="24" customHeight="1" x14ac:dyDescent="0.25">
      <c r="A329" s="383" t="s">
        <v>393</v>
      </c>
      <c r="B329" s="384" t="s">
        <v>781</v>
      </c>
      <c r="C329" s="383" t="s">
        <v>283</v>
      </c>
      <c r="D329" s="383" t="s">
        <v>782</v>
      </c>
      <c r="E329" s="523" t="s">
        <v>568</v>
      </c>
      <c r="F329" s="523"/>
      <c r="G329" s="385" t="s">
        <v>319</v>
      </c>
      <c r="H329" s="386">
        <v>5.8999999999999999E-3</v>
      </c>
      <c r="I329" s="387">
        <v>14.55</v>
      </c>
      <c r="J329" s="387">
        <v>0.08</v>
      </c>
    </row>
    <row r="330" spans="1:10" ht="25.5" x14ac:dyDescent="0.25">
      <c r="A330" s="380"/>
      <c r="B330" s="380"/>
      <c r="C330" s="380"/>
      <c r="D330" s="380"/>
      <c r="E330" s="380" t="s">
        <v>385</v>
      </c>
      <c r="F330" s="381">
        <v>0.08</v>
      </c>
      <c r="G330" s="380" t="s">
        <v>386</v>
      </c>
      <c r="H330" s="381">
        <v>0</v>
      </c>
      <c r="I330" s="380" t="s">
        <v>387</v>
      </c>
      <c r="J330" s="381">
        <v>0.08</v>
      </c>
    </row>
    <row r="331" spans="1:10" ht="15.75" thickBot="1" x14ac:dyDescent="0.3">
      <c r="A331" s="380"/>
      <c r="B331" s="380"/>
      <c r="C331" s="380"/>
      <c r="D331" s="380"/>
      <c r="E331" s="380" t="s">
        <v>388</v>
      </c>
      <c r="F331" s="381">
        <v>0.02</v>
      </c>
      <c r="G331" s="380"/>
      <c r="H331" s="524" t="s">
        <v>389</v>
      </c>
      <c r="I331" s="524"/>
      <c r="J331" s="381">
        <v>0.1</v>
      </c>
    </row>
    <row r="332" spans="1:10" ht="0.95" customHeight="1" thickTop="1" x14ac:dyDescent="0.25">
      <c r="A332" s="382"/>
      <c r="B332" s="382"/>
      <c r="C332" s="382"/>
      <c r="D332" s="382"/>
      <c r="E332" s="382"/>
      <c r="F332" s="382"/>
      <c r="G332" s="382"/>
      <c r="H332" s="382"/>
      <c r="I332" s="382"/>
      <c r="J332" s="382"/>
    </row>
    <row r="333" spans="1:10" ht="18" customHeight="1" x14ac:dyDescent="0.25">
      <c r="A333" s="371"/>
      <c r="B333" s="372" t="s">
        <v>364</v>
      </c>
      <c r="C333" s="371" t="s">
        <v>365</v>
      </c>
      <c r="D333" s="371" t="s">
        <v>366</v>
      </c>
      <c r="E333" s="531" t="s">
        <v>367</v>
      </c>
      <c r="F333" s="531"/>
      <c r="G333" s="373" t="s">
        <v>368</v>
      </c>
      <c r="H333" s="372" t="s">
        <v>369</v>
      </c>
      <c r="I333" s="372" t="s">
        <v>370</v>
      </c>
      <c r="J333" s="372" t="s">
        <v>371</v>
      </c>
    </row>
    <row r="334" spans="1:10" ht="26.1" customHeight="1" x14ac:dyDescent="0.25">
      <c r="A334" s="354" t="s">
        <v>372</v>
      </c>
      <c r="B334" s="356" t="s">
        <v>783</v>
      </c>
      <c r="C334" s="354" t="s">
        <v>283</v>
      </c>
      <c r="D334" s="354" t="s">
        <v>784</v>
      </c>
      <c r="E334" s="530" t="s">
        <v>392</v>
      </c>
      <c r="F334" s="530"/>
      <c r="G334" s="355" t="s">
        <v>752</v>
      </c>
      <c r="H334" s="374">
        <v>1</v>
      </c>
      <c r="I334" s="357">
        <v>0.21</v>
      </c>
      <c r="J334" s="357">
        <v>0.21</v>
      </c>
    </row>
    <row r="335" spans="1:10" ht="24" customHeight="1" x14ac:dyDescent="0.25">
      <c r="A335" s="383" t="s">
        <v>393</v>
      </c>
      <c r="B335" s="384" t="s">
        <v>785</v>
      </c>
      <c r="C335" s="383" t="s">
        <v>283</v>
      </c>
      <c r="D335" s="383" t="s">
        <v>786</v>
      </c>
      <c r="E335" s="523" t="s">
        <v>568</v>
      </c>
      <c r="F335" s="523"/>
      <c r="G335" s="385" t="s">
        <v>319</v>
      </c>
      <c r="H335" s="386">
        <v>1.5100000000000001E-2</v>
      </c>
      <c r="I335" s="387">
        <v>14.55</v>
      </c>
      <c r="J335" s="387">
        <v>0.21</v>
      </c>
    </row>
    <row r="336" spans="1:10" ht="25.5" x14ac:dyDescent="0.25">
      <c r="A336" s="380"/>
      <c r="B336" s="380"/>
      <c r="C336" s="380"/>
      <c r="D336" s="380"/>
      <c r="E336" s="380" t="s">
        <v>385</v>
      </c>
      <c r="F336" s="381">
        <v>0.21</v>
      </c>
      <c r="G336" s="380" t="s">
        <v>386</v>
      </c>
      <c r="H336" s="381">
        <v>0</v>
      </c>
      <c r="I336" s="380" t="s">
        <v>387</v>
      </c>
      <c r="J336" s="381">
        <v>0.21</v>
      </c>
    </row>
    <row r="337" spans="1:10" ht="15.75" thickBot="1" x14ac:dyDescent="0.3">
      <c r="A337" s="380"/>
      <c r="B337" s="380"/>
      <c r="C337" s="380"/>
      <c r="D337" s="380"/>
      <c r="E337" s="380" t="s">
        <v>388</v>
      </c>
      <c r="F337" s="381">
        <v>0.06</v>
      </c>
      <c r="G337" s="380"/>
      <c r="H337" s="524" t="s">
        <v>389</v>
      </c>
      <c r="I337" s="524"/>
      <c r="J337" s="381">
        <v>0.27</v>
      </c>
    </row>
    <row r="338" spans="1:10" ht="0.95" customHeight="1" thickTop="1" x14ac:dyDescent="0.25">
      <c r="A338" s="382"/>
      <c r="B338" s="382"/>
      <c r="C338" s="382"/>
      <c r="D338" s="382"/>
      <c r="E338" s="382"/>
      <c r="F338" s="382"/>
      <c r="G338" s="382"/>
      <c r="H338" s="382"/>
      <c r="I338" s="382"/>
      <c r="J338" s="382"/>
    </row>
    <row r="339" spans="1:10" ht="18" customHeight="1" x14ac:dyDescent="0.25">
      <c r="A339" s="371"/>
      <c r="B339" s="372" t="s">
        <v>364</v>
      </c>
      <c r="C339" s="371" t="s">
        <v>365</v>
      </c>
      <c r="D339" s="371" t="s">
        <v>366</v>
      </c>
      <c r="E339" s="531" t="s">
        <v>367</v>
      </c>
      <c r="F339" s="531"/>
      <c r="G339" s="373" t="s">
        <v>368</v>
      </c>
      <c r="H339" s="372" t="s">
        <v>369</v>
      </c>
      <c r="I339" s="372" t="s">
        <v>370</v>
      </c>
      <c r="J339" s="372" t="s">
        <v>371</v>
      </c>
    </row>
    <row r="340" spans="1:10" ht="26.1" customHeight="1" x14ac:dyDescent="0.25">
      <c r="A340" s="354" t="s">
        <v>372</v>
      </c>
      <c r="B340" s="356" t="s">
        <v>787</v>
      </c>
      <c r="C340" s="354" t="s">
        <v>283</v>
      </c>
      <c r="D340" s="354" t="s">
        <v>788</v>
      </c>
      <c r="E340" s="530" t="s">
        <v>392</v>
      </c>
      <c r="F340" s="530"/>
      <c r="G340" s="355" t="s">
        <v>752</v>
      </c>
      <c r="H340" s="374">
        <v>1</v>
      </c>
      <c r="I340" s="357">
        <v>0.15</v>
      </c>
      <c r="J340" s="357">
        <v>0.15</v>
      </c>
    </row>
    <row r="341" spans="1:10" ht="24" customHeight="1" x14ac:dyDescent="0.25">
      <c r="A341" s="383" t="s">
        <v>393</v>
      </c>
      <c r="B341" s="384" t="s">
        <v>789</v>
      </c>
      <c r="C341" s="383" t="s">
        <v>283</v>
      </c>
      <c r="D341" s="383" t="s">
        <v>790</v>
      </c>
      <c r="E341" s="523" t="s">
        <v>568</v>
      </c>
      <c r="F341" s="523"/>
      <c r="G341" s="385" t="s">
        <v>319</v>
      </c>
      <c r="H341" s="386">
        <v>1.5100000000000001E-2</v>
      </c>
      <c r="I341" s="387">
        <v>10.54</v>
      </c>
      <c r="J341" s="387">
        <v>0.15</v>
      </c>
    </row>
    <row r="342" spans="1:10" ht="25.5" x14ac:dyDescent="0.25">
      <c r="A342" s="380"/>
      <c r="B342" s="380"/>
      <c r="C342" s="380"/>
      <c r="D342" s="380"/>
      <c r="E342" s="380" t="s">
        <v>385</v>
      </c>
      <c r="F342" s="381">
        <v>0.15</v>
      </c>
      <c r="G342" s="380" t="s">
        <v>386</v>
      </c>
      <c r="H342" s="381">
        <v>0</v>
      </c>
      <c r="I342" s="380" t="s">
        <v>387</v>
      </c>
      <c r="J342" s="381">
        <v>0.15</v>
      </c>
    </row>
    <row r="343" spans="1:10" ht="15.75" thickBot="1" x14ac:dyDescent="0.3">
      <c r="A343" s="380"/>
      <c r="B343" s="380"/>
      <c r="C343" s="380"/>
      <c r="D343" s="380"/>
      <c r="E343" s="380" t="s">
        <v>388</v>
      </c>
      <c r="F343" s="381">
        <v>0.04</v>
      </c>
      <c r="G343" s="380"/>
      <c r="H343" s="524" t="s">
        <v>389</v>
      </c>
      <c r="I343" s="524"/>
      <c r="J343" s="381">
        <v>0.19</v>
      </c>
    </row>
    <row r="344" spans="1:10" ht="0.95" customHeight="1" thickTop="1" x14ac:dyDescent="0.25">
      <c r="A344" s="382"/>
      <c r="B344" s="382"/>
      <c r="C344" s="382"/>
      <c r="D344" s="382"/>
      <c r="E344" s="382"/>
      <c r="F344" s="382"/>
      <c r="G344" s="382"/>
      <c r="H344" s="382"/>
      <c r="I344" s="382"/>
      <c r="J344" s="382"/>
    </row>
    <row r="345" spans="1:10" ht="18" customHeight="1" x14ac:dyDescent="0.25">
      <c r="A345" s="371"/>
      <c r="B345" s="372" t="s">
        <v>364</v>
      </c>
      <c r="C345" s="371" t="s">
        <v>365</v>
      </c>
      <c r="D345" s="371" t="s">
        <v>366</v>
      </c>
      <c r="E345" s="531" t="s">
        <v>367</v>
      </c>
      <c r="F345" s="531"/>
      <c r="G345" s="373" t="s">
        <v>368</v>
      </c>
      <c r="H345" s="372" t="s">
        <v>369</v>
      </c>
      <c r="I345" s="372" t="s">
        <v>370</v>
      </c>
      <c r="J345" s="372" t="s">
        <v>371</v>
      </c>
    </row>
    <row r="346" spans="1:10" ht="39" customHeight="1" x14ac:dyDescent="0.25">
      <c r="A346" s="354" t="s">
        <v>372</v>
      </c>
      <c r="B346" s="356" t="s">
        <v>791</v>
      </c>
      <c r="C346" s="354" t="s">
        <v>280</v>
      </c>
      <c r="D346" s="354" t="s">
        <v>792</v>
      </c>
      <c r="E346" s="530" t="s">
        <v>392</v>
      </c>
      <c r="F346" s="530"/>
      <c r="G346" s="355" t="s">
        <v>294</v>
      </c>
      <c r="H346" s="374">
        <v>1</v>
      </c>
      <c r="I346" s="357">
        <v>19.62</v>
      </c>
      <c r="J346" s="357">
        <v>19.62</v>
      </c>
    </row>
    <row r="347" spans="1:10" ht="15" customHeight="1" x14ac:dyDescent="0.25">
      <c r="A347" s="531" t="s">
        <v>662</v>
      </c>
      <c r="B347" s="534" t="s">
        <v>364</v>
      </c>
      <c r="C347" s="531" t="s">
        <v>365</v>
      </c>
      <c r="D347" s="531" t="s">
        <v>663</v>
      </c>
      <c r="E347" s="534" t="s">
        <v>664</v>
      </c>
      <c r="F347" s="533" t="s">
        <v>665</v>
      </c>
      <c r="G347" s="534"/>
      <c r="H347" s="533" t="s">
        <v>666</v>
      </c>
      <c r="I347" s="534"/>
      <c r="J347" s="534" t="s">
        <v>667</v>
      </c>
    </row>
    <row r="348" spans="1:10" ht="15" customHeight="1" x14ac:dyDescent="0.25">
      <c r="A348" s="534"/>
      <c r="B348" s="534"/>
      <c r="C348" s="534"/>
      <c r="D348" s="534"/>
      <c r="E348" s="534"/>
      <c r="F348" s="372" t="s">
        <v>668</v>
      </c>
      <c r="G348" s="372" t="s">
        <v>669</v>
      </c>
      <c r="H348" s="372" t="s">
        <v>668</v>
      </c>
      <c r="I348" s="372" t="s">
        <v>669</v>
      </c>
      <c r="J348" s="534"/>
    </row>
    <row r="349" spans="1:10" ht="26.1" customHeight="1" x14ac:dyDescent="0.25">
      <c r="A349" s="383" t="s">
        <v>393</v>
      </c>
      <c r="B349" s="384" t="s">
        <v>292</v>
      </c>
      <c r="C349" s="383" t="s">
        <v>280</v>
      </c>
      <c r="D349" s="383" t="s">
        <v>793</v>
      </c>
      <c r="E349" s="386">
        <v>2</v>
      </c>
      <c r="F349" s="387">
        <v>0.53</v>
      </c>
      <c r="G349" s="387">
        <v>0.47</v>
      </c>
      <c r="H349" s="388">
        <v>152.85239999999999</v>
      </c>
      <c r="I349" s="388">
        <v>46.717399999999998</v>
      </c>
      <c r="J349" s="388">
        <v>205.93790000000001</v>
      </c>
    </row>
    <row r="350" spans="1:10" ht="26.1" customHeight="1" x14ac:dyDescent="0.25">
      <c r="A350" s="383" t="s">
        <v>393</v>
      </c>
      <c r="B350" s="384" t="s">
        <v>794</v>
      </c>
      <c r="C350" s="383" t="s">
        <v>280</v>
      </c>
      <c r="D350" s="383" t="s">
        <v>795</v>
      </c>
      <c r="E350" s="386">
        <v>1</v>
      </c>
      <c r="F350" s="387">
        <v>1</v>
      </c>
      <c r="G350" s="387">
        <v>0</v>
      </c>
      <c r="H350" s="388">
        <v>178.80170000000001</v>
      </c>
      <c r="I350" s="388">
        <v>71.731899999999996</v>
      </c>
      <c r="J350" s="388">
        <v>178.80170000000001</v>
      </c>
    </row>
    <row r="351" spans="1:10" ht="20.100000000000001" customHeight="1" x14ac:dyDescent="0.25">
      <c r="A351" s="532"/>
      <c r="B351" s="532"/>
      <c r="C351" s="532"/>
      <c r="D351" s="532"/>
      <c r="E351" s="532"/>
      <c r="F351" s="532" t="s">
        <v>676</v>
      </c>
      <c r="G351" s="532"/>
      <c r="H351" s="532"/>
      <c r="I351" s="532"/>
      <c r="J351" s="389">
        <v>384.7396</v>
      </c>
    </row>
    <row r="352" spans="1:10" ht="20.100000000000001" customHeight="1" x14ac:dyDescent="0.25">
      <c r="A352" s="371" t="s">
        <v>677</v>
      </c>
      <c r="B352" s="372" t="s">
        <v>364</v>
      </c>
      <c r="C352" s="371" t="s">
        <v>365</v>
      </c>
      <c r="D352" s="371" t="s">
        <v>568</v>
      </c>
      <c r="E352" s="372" t="s">
        <v>664</v>
      </c>
      <c r="F352" s="534" t="s">
        <v>678</v>
      </c>
      <c r="G352" s="534"/>
      <c r="H352" s="534"/>
      <c r="I352" s="534"/>
      <c r="J352" s="372" t="s">
        <v>667</v>
      </c>
    </row>
    <row r="353" spans="1:10" ht="24" customHeight="1" x14ac:dyDescent="0.25">
      <c r="A353" s="383" t="s">
        <v>393</v>
      </c>
      <c r="B353" s="384" t="s">
        <v>293</v>
      </c>
      <c r="C353" s="383" t="s">
        <v>280</v>
      </c>
      <c r="D353" s="383" t="s">
        <v>288</v>
      </c>
      <c r="E353" s="386">
        <v>2</v>
      </c>
      <c r="F353" s="383"/>
      <c r="G353" s="383"/>
      <c r="H353" s="383"/>
      <c r="I353" s="388">
        <v>17.319199999999999</v>
      </c>
      <c r="J353" s="388">
        <v>34.638399999999997</v>
      </c>
    </row>
    <row r="354" spans="1:10" ht="20.100000000000001" customHeight="1" x14ac:dyDescent="0.25">
      <c r="A354" s="532"/>
      <c r="B354" s="532"/>
      <c r="C354" s="532"/>
      <c r="D354" s="532"/>
      <c r="E354" s="532"/>
      <c r="F354" s="532" t="s">
        <v>679</v>
      </c>
      <c r="G354" s="532"/>
      <c r="H354" s="532"/>
      <c r="I354" s="532"/>
      <c r="J354" s="389">
        <v>34.638399999999997</v>
      </c>
    </row>
    <row r="355" spans="1:10" ht="20.100000000000001" customHeight="1" x14ac:dyDescent="0.25">
      <c r="A355" s="532"/>
      <c r="B355" s="532"/>
      <c r="C355" s="532"/>
      <c r="D355" s="532"/>
      <c r="E355" s="532"/>
      <c r="F355" s="532" t="s">
        <v>680</v>
      </c>
      <c r="G355" s="532"/>
      <c r="H355" s="532"/>
      <c r="I355" s="532"/>
      <c r="J355" s="389">
        <v>0</v>
      </c>
    </row>
    <row r="356" spans="1:10" ht="20.100000000000001" customHeight="1" x14ac:dyDescent="0.25">
      <c r="A356" s="532"/>
      <c r="B356" s="532"/>
      <c r="C356" s="532"/>
      <c r="D356" s="532"/>
      <c r="E356" s="532"/>
      <c r="F356" s="532" t="s">
        <v>681</v>
      </c>
      <c r="G356" s="532"/>
      <c r="H356" s="532"/>
      <c r="I356" s="532"/>
      <c r="J356" s="389">
        <v>419.37799999999999</v>
      </c>
    </row>
    <row r="357" spans="1:10" ht="20.100000000000001" customHeight="1" x14ac:dyDescent="0.25">
      <c r="A357" s="532"/>
      <c r="B357" s="532"/>
      <c r="C357" s="532"/>
      <c r="D357" s="532"/>
      <c r="E357" s="532"/>
      <c r="F357" s="532" t="s">
        <v>682</v>
      </c>
      <c r="G357" s="532"/>
      <c r="H357" s="532"/>
      <c r="I357" s="532"/>
      <c r="J357" s="389">
        <v>0</v>
      </c>
    </row>
    <row r="358" spans="1:10" ht="20.100000000000001" customHeight="1" x14ac:dyDescent="0.25">
      <c r="A358" s="532"/>
      <c r="B358" s="532"/>
      <c r="C358" s="532"/>
      <c r="D358" s="532"/>
      <c r="E358" s="532"/>
      <c r="F358" s="532" t="s">
        <v>683</v>
      </c>
      <c r="G358" s="532"/>
      <c r="H358" s="532"/>
      <c r="I358" s="532"/>
      <c r="J358" s="389">
        <v>0</v>
      </c>
    </row>
    <row r="359" spans="1:10" ht="20.100000000000001" customHeight="1" x14ac:dyDescent="0.25">
      <c r="A359" s="532"/>
      <c r="B359" s="532"/>
      <c r="C359" s="532"/>
      <c r="D359" s="532"/>
      <c r="E359" s="532"/>
      <c r="F359" s="532" t="s">
        <v>684</v>
      </c>
      <c r="G359" s="532"/>
      <c r="H359" s="532"/>
      <c r="I359" s="532"/>
      <c r="J359" s="389">
        <v>21.37</v>
      </c>
    </row>
    <row r="360" spans="1:10" ht="20.100000000000001" customHeight="1" x14ac:dyDescent="0.25">
      <c r="A360" s="532"/>
      <c r="B360" s="532"/>
      <c r="C360" s="532"/>
      <c r="D360" s="532"/>
      <c r="E360" s="532"/>
      <c r="F360" s="532" t="s">
        <v>685</v>
      </c>
      <c r="G360" s="532"/>
      <c r="H360" s="532"/>
      <c r="I360" s="532"/>
      <c r="J360" s="389">
        <v>19.624600000000001</v>
      </c>
    </row>
    <row r="361" spans="1:10" ht="25.5" x14ac:dyDescent="0.25">
      <c r="A361" s="380"/>
      <c r="B361" s="380"/>
      <c r="C361" s="380"/>
      <c r="D361" s="380"/>
      <c r="E361" s="380" t="s">
        <v>385</v>
      </c>
      <c r="F361" s="381">
        <v>1.6208890968647638</v>
      </c>
      <c r="G361" s="380" t="s">
        <v>386</v>
      </c>
      <c r="H361" s="381">
        <v>0</v>
      </c>
      <c r="I361" s="380" t="s">
        <v>387</v>
      </c>
      <c r="J361" s="381">
        <v>1.6208890968647638</v>
      </c>
    </row>
    <row r="362" spans="1:10" ht="15.75" thickBot="1" x14ac:dyDescent="0.3">
      <c r="A362" s="380"/>
      <c r="B362" s="380"/>
      <c r="C362" s="380"/>
      <c r="D362" s="380"/>
      <c r="E362" s="380" t="s">
        <v>388</v>
      </c>
      <c r="F362" s="381">
        <v>5.88</v>
      </c>
      <c r="G362" s="380"/>
      <c r="H362" s="524" t="s">
        <v>389</v>
      </c>
      <c r="I362" s="524"/>
      <c r="J362" s="381">
        <v>25.5</v>
      </c>
    </row>
    <row r="363" spans="1:10" ht="0.95" customHeight="1" thickTop="1" x14ac:dyDescent="0.25">
      <c r="A363" s="382"/>
      <c r="B363" s="382"/>
      <c r="C363" s="382"/>
      <c r="D363" s="382"/>
      <c r="E363" s="382"/>
      <c r="F363" s="382"/>
      <c r="G363" s="382"/>
      <c r="H363" s="382"/>
      <c r="I363" s="382"/>
      <c r="J363" s="382"/>
    </row>
    <row r="364" spans="1:10" ht="18" customHeight="1" x14ac:dyDescent="0.25">
      <c r="A364" s="371"/>
      <c r="B364" s="372" t="s">
        <v>364</v>
      </c>
      <c r="C364" s="371" t="s">
        <v>365</v>
      </c>
      <c r="D364" s="371" t="s">
        <v>366</v>
      </c>
      <c r="E364" s="531" t="s">
        <v>367</v>
      </c>
      <c r="F364" s="531"/>
      <c r="G364" s="373" t="s">
        <v>368</v>
      </c>
      <c r="H364" s="372" t="s">
        <v>369</v>
      </c>
      <c r="I364" s="372" t="s">
        <v>370</v>
      </c>
      <c r="J364" s="372" t="s">
        <v>371</v>
      </c>
    </row>
    <row r="365" spans="1:10" ht="24" customHeight="1" x14ac:dyDescent="0.25">
      <c r="A365" s="354" t="s">
        <v>372</v>
      </c>
      <c r="B365" s="356" t="s">
        <v>608</v>
      </c>
      <c r="C365" s="354" t="s">
        <v>283</v>
      </c>
      <c r="D365" s="354" t="s">
        <v>609</v>
      </c>
      <c r="E365" s="530" t="s">
        <v>392</v>
      </c>
      <c r="F365" s="530"/>
      <c r="G365" s="355" t="s">
        <v>319</v>
      </c>
      <c r="H365" s="374">
        <v>1</v>
      </c>
      <c r="I365" s="357">
        <v>14.86</v>
      </c>
      <c r="J365" s="357">
        <v>14.86</v>
      </c>
    </row>
    <row r="366" spans="1:10" ht="51.95" customHeight="1" x14ac:dyDescent="0.25">
      <c r="A366" s="375" t="s">
        <v>376</v>
      </c>
      <c r="B366" s="376" t="s">
        <v>750</v>
      </c>
      <c r="C366" s="375" t="s">
        <v>283</v>
      </c>
      <c r="D366" s="375" t="s">
        <v>751</v>
      </c>
      <c r="E366" s="522" t="s">
        <v>392</v>
      </c>
      <c r="F366" s="522"/>
      <c r="G366" s="377" t="s">
        <v>752</v>
      </c>
      <c r="H366" s="378">
        <v>1</v>
      </c>
      <c r="I366" s="379">
        <v>0.11</v>
      </c>
      <c r="J366" s="379">
        <v>0.11</v>
      </c>
    </row>
    <row r="367" spans="1:10" ht="26.1" customHeight="1" x14ac:dyDescent="0.25">
      <c r="A367" s="383" t="s">
        <v>393</v>
      </c>
      <c r="B367" s="384" t="s">
        <v>796</v>
      </c>
      <c r="C367" s="383" t="s">
        <v>283</v>
      </c>
      <c r="D367" s="383" t="s">
        <v>797</v>
      </c>
      <c r="E367" s="523" t="s">
        <v>798</v>
      </c>
      <c r="F367" s="523"/>
      <c r="G367" s="385" t="s">
        <v>319</v>
      </c>
      <c r="H367" s="386">
        <v>1</v>
      </c>
      <c r="I367" s="387">
        <v>1.83</v>
      </c>
      <c r="J367" s="387">
        <v>1.83</v>
      </c>
    </row>
    <row r="368" spans="1:10" ht="26.1" customHeight="1" x14ac:dyDescent="0.25">
      <c r="A368" s="383" t="s">
        <v>393</v>
      </c>
      <c r="B368" s="384" t="s">
        <v>799</v>
      </c>
      <c r="C368" s="383" t="s">
        <v>283</v>
      </c>
      <c r="D368" s="383" t="s">
        <v>800</v>
      </c>
      <c r="E368" s="523" t="s">
        <v>801</v>
      </c>
      <c r="F368" s="523"/>
      <c r="G368" s="385" t="s">
        <v>319</v>
      </c>
      <c r="H368" s="386">
        <v>1</v>
      </c>
      <c r="I368" s="387">
        <v>0.05</v>
      </c>
      <c r="J368" s="387">
        <v>0.05</v>
      </c>
    </row>
    <row r="369" spans="1:10" ht="24" customHeight="1" x14ac:dyDescent="0.25">
      <c r="A369" s="383" t="s">
        <v>393</v>
      </c>
      <c r="B369" s="384" t="s">
        <v>753</v>
      </c>
      <c r="C369" s="383" t="s">
        <v>283</v>
      </c>
      <c r="D369" s="383" t="s">
        <v>754</v>
      </c>
      <c r="E369" s="523" t="s">
        <v>568</v>
      </c>
      <c r="F369" s="523"/>
      <c r="G369" s="385" t="s">
        <v>319</v>
      </c>
      <c r="H369" s="386">
        <v>1</v>
      </c>
      <c r="I369" s="387">
        <v>10.54</v>
      </c>
      <c r="J369" s="387">
        <v>10.54</v>
      </c>
    </row>
    <row r="370" spans="1:10" ht="26.1" customHeight="1" x14ac:dyDescent="0.25">
      <c r="A370" s="383" t="s">
        <v>393</v>
      </c>
      <c r="B370" s="384" t="s">
        <v>802</v>
      </c>
      <c r="C370" s="383" t="s">
        <v>283</v>
      </c>
      <c r="D370" s="383" t="s">
        <v>803</v>
      </c>
      <c r="E370" s="523" t="s">
        <v>542</v>
      </c>
      <c r="F370" s="523"/>
      <c r="G370" s="385" t="s">
        <v>319</v>
      </c>
      <c r="H370" s="386">
        <v>1</v>
      </c>
      <c r="I370" s="387">
        <v>0.45</v>
      </c>
      <c r="J370" s="387">
        <v>0.45</v>
      </c>
    </row>
    <row r="371" spans="1:10" ht="26.1" customHeight="1" x14ac:dyDescent="0.25">
      <c r="A371" s="383" t="s">
        <v>393</v>
      </c>
      <c r="B371" s="384" t="s">
        <v>804</v>
      </c>
      <c r="C371" s="383" t="s">
        <v>283</v>
      </c>
      <c r="D371" s="383" t="s">
        <v>805</v>
      </c>
      <c r="E371" s="523" t="s">
        <v>806</v>
      </c>
      <c r="F371" s="523"/>
      <c r="G371" s="385" t="s">
        <v>319</v>
      </c>
      <c r="H371" s="386">
        <v>1</v>
      </c>
      <c r="I371" s="387">
        <v>0.71</v>
      </c>
      <c r="J371" s="387">
        <v>0.71</v>
      </c>
    </row>
    <row r="372" spans="1:10" ht="26.1" customHeight="1" x14ac:dyDescent="0.25">
      <c r="A372" s="383" t="s">
        <v>393</v>
      </c>
      <c r="B372" s="384" t="s">
        <v>807</v>
      </c>
      <c r="C372" s="383" t="s">
        <v>283</v>
      </c>
      <c r="D372" s="383" t="s">
        <v>808</v>
      </c>
      <c r="E372" s="523" t="s">
        <v>798</v>
      </c>
      <c r="F372" s="523"/>
      <c r="G372" s="385" t="s">
        <v>319</v>
      </c>
      <c r="H372" s="386">
        <v>1</v>
      </c>
      <c r="I372" s="387">
        <v>0.43</v>
      </c>
      <c r="J372" s="387">
        <v>0.43</v>
      </c>
    </row>
    <row r="373" spans="1:10" ht="26.1" customHeight="1" x14ac:dyDescent="0.25">
      <c r="A373" s="383" t="s">
        <v>393</v>
      </c>
      <c r="B373" s="384" t="s">
        <v>809</v>
      </c>
      <c r="C373" s="383" t="s">
        <v>283</v>
      </c>
      <c r="D373" s="383" t="s">
        <v>810</v>
      </c>
      <c r="E373" s="523" t="s">
        <v>542</v>
      </c>
      <c r="F373" s="523"/>
      <c r="G373" s="385" t="s">
        <v>319</v>
      </c>
      <c r="H373" s="386">
        <v>1</v>
      </c>
      <c r="I373" s="387">
        <v>0.74</v>
      </c>
      <c r="J373" s="387">
        <v>0.74</v>
      </c>
    </row>
    <row r="374" spans="1:10" ht="25.5" x14ac:dyDescent="0.25">
      <c r="A374" s="380"/>
      <c r="B374" s="380"/>
      <c r="C374" s="380"/>
      <c r="D374" s="380"/>
      <c r="E374" s="380" t="s">
        <v>385</v>
      </c>
      <c r="F374" s="381">
        <v>10.65</v>
      </c>
      <c r="G374" s="380" t="s">
        <v>386</v>
      </c>
      <c r="H374" s="381">
        <v>0</v>
      </c>
      <c r="I374" s="380" t="s">
        <v>387</v>
      </c>
      <c r="J374" s="381">
        <v>10.65</v>
      </c>
    </row>
    <row r="375" spans="1:10" ht="15.75" thickBot="1" x14ac:dyDescent="0.3">
      <c r="A375" s="380"/>
      <c r="B375" s="380"/>
      <c r="C375" s="380"/>
      <c r="D375" s="380"/>
      <c r="E375" s="380" t="s">
        <v>388</v>
      </c>
      <c r="F375" s="381">
        <v>4.45</v>
      </c>
      <c r="G375" s="380"/>
      <c r="H375" s="524" t="s">
        <v>389</v>
      </c>
      <c r="I375" s="524"/>
      <c r="J375" s="381">
        <v>19.309999999999999</v>
      </c>
    </row>
    <row r="376" spans="1:10" ht="0.95" customHeight="1" thickTop="1" x14ac:dyDescent="0.25">
      <c r="A376" s="382"/>
      <c r="B376" s="382"/>
      <c r="C376" s="382"/>
      <c r="D376" s="382"/>
      <c r="E376" s="382"/>
      <c r="F376" s="382"/>
      <c r="G376" s="382"/>
      <c r="H376" s="382"/>
      <c r="I376" s="382"/>
      <c r="J376" s="382"/>
    </row>
    <row r="377" spans="1:10" ht="18" customHeight="1" x14ac:dyDescent="0.25">
      <c r="A377" s="371"/>
      <c r="B377" s="372" t="s">
        <v>364</v>
      </c>
      <c r="C377" s="371" t="s">
        <v>365</v>
      </c>
      <c r="D377" s="371" t="s">
        <v>366</v>
      </c>
      <c r="E377" s="531" t="s">
        <v>367</v>
      </c>
      <c r="F377" s="531"/>
      <c r="G377" s="373" t="s">
        <v>368</v>
      </c>
      <c r="H377" s="372" t="s">
        <v>369</v>
      </c>
      <c r="I377" s="372" t="s">
        <v>370</v>
      </c>
      <c r="J377" s="372" t="s">
        <v>371</v>
      </c>
    </row>
    <row r="378" spans="1:10" ht="24" customHeight="1" x14ac:dyDescent="0.25">
      <c r="A378" s="354" t="s">
        <v>372</v>
      </c>
      <c r="B378" s="356" t="s">
        <v>617</v>
      </c>
      <c r="C378" s="354" t="s">
        <v>283</v>
      </c>
      <c r="D378" s="354" t="s">
        <v>618</v>
      </c>
      <c r="E378" s="530" t="s">
        <v>392</v>
      </c>
      <c r="F378" s="530"/>
      <c r="G378" s="355" t="s">
        <v>319</v>
      </c>
      <c r="H378" s="374">
        <v>1</v>
      </c>
      <c r="I378" s="357">
        <v>18.87</v>
      </c>
      <c r="J378" s="357">
        <v>18.87</v>
      </c>
    </row>
    <row r="379" spans="1:10" ht="26.1" customHeight="1" x14ac:dyDescent="0.25">
      <c r="A379" s="375" t="s">
        <v>376</v>
      </c>
      <c r="B379" s="376" t="s">
        <v>755</v>
      </c>
      <c r="C379" s="375" t="s">
        <v>283</v>
      </c>
      <c r="D379" s="375" t="s">
        <v>756</v>
      </c>
      <c r="E379" s="522" t="s">
        <v>392</v>
      </c>
      <c r="F379" s="522"/>
      <c r="G379" s="377" t="s">
        <v>752</v>
      </c>
      <c r="H379" s="378">
        <v>1</v>
      </c>
      <c r="I379" s="379">
        <v>0.11</v>
      </c>
      <c r="J379" s="379">
        <v>0.11</v>
      </c>
    </row>
    <row r="380" spans="1:10" ht="26.1" customHeight="1" x14ac:dyDescent="0.25">
      <c r="A380" s="383" t="s">
        <v>393</v>
      </c>
      <c r="B380" s="384" t="s">
        <v>796</v>
      </c>
      <c r="C380" s="383" t="s">
        <v>283</v>
      </c>
      <c r="D380" s="383" t="s">
        <v>797</v>
      </c>
      <c r="E380" s="523" t="s">
        <v>798</v>
      </c>
      <c r="F380" s="523"/>
      <c r="G380" s="385" t="s">
        <v>319</v>
      </c>
      <c r="H380" s="386">
        <v>1</v>
      </c>
      <c r="I380" s="387">
        <v>1.83</v>
      </c>
      <c r="J380" s="387">
        <v>1.83</v>
      </c>
    </row>
    <row r="381" spans="1:10" ht="26.1" customHeight="1" x14ac:dyDescent="0.25">
      <c r="A381" s="383" t="s">
        <v>393</v>
      </c>
      <c r="B381" s="384" t="s">
        <v>799</v>
      </c>
      <c r="C381" s="383" t="s">
        <v>283</v>
      </c>
      <c r="D381" s="383" t="s">
        <v>800</v>
      </c>
      <c r="E381" s="523" t="s">
        <v>801</v>
      </c>
      <c r="F381" s="523"/>
      <c r="G381" s="385" t="s">
        <v>319</v>
      </c>
      <c r="H381" s="386">
        <v>1</v>
      </c>
      <c r="I381" s="387">
        <v>0.05</v>
      </c>
      <c r="J381" s="387">
        <v>0.05</v>
      </c>
    </row>
    <row r="382" spans="1:10" ht="24" customHeight="1" x14ac:dyDescent="0.25">
      <c r="A382" s="383" t="s">
        <v>393</v>
      </c>
      <c r="B382" s="384" t="s">
        <v>757</v>
      </c>
      <c r="C382" s="383" t="s">
        <v>283</v>
      </c>
      <c r="D382" s="383" t="s">
        <v>758</v>
      </c>
      <c r="E382" s="523" t="s">
        <v>568</v>
      </c>
      <c r="F382" s="523"/>
      <c r="G382" s="385" t="s">
        <v>319</v>
      </c>
      <c r="H382" s="386">
        <v>1</v>
      </c>
      <c r="I382" s="387">
        <v>14.55</v>
      </c>
      <c r="J382" s="387">
        <v>14.55</v>
      </c>
    </row>
    <row r="383" spans="1:10" ht="26.1" customHeight="1" x14ac:dyDescent="0.25">
      <c r="A383" s="383" t="s">
        <v>393</v>
      </c>
      <c r="B383" s="384" t="s">
        <v>802</v>
      </c>
      <c r="C383" s="383" t="s">
        <v>283</v>
      </c>
      <c r="D383" s="383" t="s">
        <v>803</v>
      </c>
      <c r="E383" s="523" t="s">
        <v>542</v>
      </c>
      <c r="F383" s="523"/>
      <c r="G383" s="385" t="s">
        <v>319</v>
      </c>
      <c r="H383" s="386">
        <v>1</v>
      </c>
      <c r="I383" s="387">
        <v>0.45</v>
      </c>
      <c r="J383" s="387">
        <v>0.45</v>
      </c>
    </row>
    <row r="384" spans="1:10" ht="26.1" customHeight="1" x14ac:dyDescent="0.25">
      <c r="A384" s="383" t="s">
        <v>393</v>
      </c>
      <c r="B384" s="384" t="s">
        <v>804</v>
      </c>
      <c r="C384" s="383" t="s">
        <v>283</v>
      </c>
      <c r="D384" s="383" t="s">
        <v>805</v>
      </c>
      <c r="E384" s="523" t="s">
        <v>806</v>
      </c>
      <c r="F384" s="523"/>
      <c r="G384" s="385" t="s">
        <v>319</v>
      </c>
      <c r="H384" s="386">
        <v>1</v>
      </c>
      <c r="I384" s="387">
        <v>0.71</v>
      </c>
      <c r="J384" s="387">
        <v>0.71</v>
      </c>
    </row>
    <row r="385" spans="1:10" ht="26.1" customHeight="1" x14ac:dyDescent="0.25">
      <c r="A385" s="383" t="s">
        <v>393</v>
      </c>
      <c r="B385" s="384" t="s">
        <v>807</v>
      </c>
      <c r="C385" s="383" t="s">
        <v>283</v>
      </c>
      <c r="D385" s="383" t="s">
        <v>808</v>
      </c>
      <c r="E385" s="523" t="s">
        <v>798</v>
      </c>
      <c r="F385" s="523"/>
      <c r="G385" s="385" t="s">
        <v>319</v>
      </c>
      <c r="H385" s="386">
        <v>1</v>
      </c>
      <c r="I385" s="387">
        <v>0.43</v>
      </c>
      <c r="J385" s="387">
        <v>0.43</v>
      </c>
    </row>
    <row r="386" spans="1:10" ht="26.1" customHeight="1" x14ac:dyDescent="0.25">
      <c r="A386" s="383" t="s">
        <v>393</v>
      </c>
      <c r="B386" s="384" t="s">
        <v>809</v>
      </c>
      <c r="C386" s="383" t="s">
        <v>283</v>
      </c>
      <c r="D386" s="383" t="s">
        <v>810</v>
      </c>
      <c r="E386" s="523" t="s">
        <v>542</v>
      </c>
      <c r="F386" s="523"/>
      <c r="G386" s="385" t="s">
        <v>319</v>
      </c>
      <c r="H386" s="386">
        <v>1</v>
      </c>
      <c r="I386" s="387">
        <v>0.74</v>
      </c>
      <c r="J386" s="387">
        <v>0.74</v>
      </c>
    </row>
    <row r="387" spans="1:10" ht="25.5" x14ac:dyDescent="0.25">
      <c r="A387" s="380"/>
      <c r="B387" s="380"/>
      <c r="C387" s="380"/>
      <c r="D387" s="380"/>
      <c r="E387" s="380" t="s">
        <v>385</v>
      </c>
      <c r="F387" s="381">
        <v>14.66</v>
      </c>
      <c r="G387" s="380" t="s">
        <v>386</v>
      </c>
      <c r="H387" s="381">
        <v>0</v>
      </c>
      <c r="I387" s="380" t="s">
        <v>387</v>
      </c>
      <c r="J387" s="381">
        <v>14.66</v>
      </c>
    </row>
    <row r="388" spans="1:10" ht="15.75" thickBot="1" x14ac:dyDescent="0.3">
      <c r="A388" s="380"/>
      <c r="B388" s="380"/>
      <c r="C388" s="380"/>
      <c r="D388" s="380"/>
      <c r="E388" s="380" t="s">
        <v>388</v>
      </c>
      <c r="F388" s="381">
        <v>5.66</v>
      </c>
      <c r="G388" s="380"/>
      <c r="H388" s="524" t="s">
        <v>389</v>
      </c>
      <c r="I388" s="524"/>
      <c r="J388" s="381">
        <v>24.53</v>
      </c>
    </row>
    <row r="389" spans="1:10" ht="0.95" customHeight="1" thickTop="1" x14ac:dyDescent="0.25">
      <c r="A389" s="382"/>
      <c r="B389" s="382"/>
      <c r="C389" s="382"/>
      <c r="D389" s="382"/>
      <c r="E389" s="382"/>
      <c r="F389" s="382"/>
      <c r="G389" s="382"/>
      <c r="H389" s="382"/>
      <c r="I389" s="382"/>
      <c r="J389" s="382"/>
    </row>
    <row r="390" spans="1:10" ht="18" customHeight="1" x14ac:dyDescent="0.25">
      <c r="A390" s="371"/>
      <c r="B390" s="372" t="s">
        <v>364</v>
      </c>
      <c r="C390" s="371" t="s">
        <v>365</v>
      </c>
      <c r="D390" s="371" t="s">
        <v>366</v>
      </c>
      <c r="E390" s="531" t="s">
        <v>367</v>
      </c>
      <c r="F390" s="531"/>
      <c r="G390" s="373" t="s">
        <v>368</v>
      </c>
      <c r="H390" s="372" t="s">
        <v>369</v>
      </c>
      <c r="I390" s="372" t="s">
        <v>370</v>
      </c>
      <c r="J390" s="372" t="s">
        <v>371</v>
      </c>
    </row>
    <row r="391" spans="1:10" ht="24" customHeight="1" x14ac:dyDescent="0.25">
      <c r="A391" s="354" t="s">
        <v>372</v>
      </c>
      <c r="B391" s="356" t="s">
        <v>530</v>
      </c>
      <c r="C391" s="354" t="s">
        <v>277</v>
      </c>
      <c r="D391" s="354" t="s">
        <v>531</v>
      </c>
      <c r="E391" s="530" t="s">
        <v>375</v>
      </c>
      <c r="F391" s="530"/>
      <c r="G391" s="355" t="s">
        <v>319</v>
      </c>
      <c r="H391" s="374">
        <v>1</v>
      </c>
      <c r="I391" s="357">
        <v>7.68</v>
      </c>
      <c r="J391" s="357">
        <v>7.68</v>
      </c>
    </row>
    <row r="392" spans="1:10" ht="26.1" customHeight="1" x14ac:dyDescent="0.25">
      <c r="A392" s="375" t="s">
        <v>376</v>
      </c>
      <c r="B392" s="376" t="s">
        <v>823</v>
      </c>
      <c r="C392" s="375" t="s">
        <v>277</v>
      </c>
      <c r="D392" s="375" t="s">
        <v>824</v>
      </c>
      <c r="E392" s="522" t="s">
        <v>375</v>
      </c>
      <c r="F392" s="522"/>
      <c r="G392" s="377" t="s">
        <v>319</v>
      </c>
      <c r="H392" s="378">
        <v>1</v>
      </c>
      <c r="I392" s="379">
        <v>0.03</v>
      </c>
      <c r="J392" s="379">
        <v>0.03</v>
      </c>
    </row>
    <row r="393" spans="1:10" ht="24" customHeight="1" x14ac:dyDescent="0.25">
      <c r="A393" s="383" t="s">
        <v>393</v>
      </c>
      <c r="B393" s="384" t="s">
        <v>825</v>
      </c>
      <c r="C393" s="383" t="s">
        <v>277</v>
      </c>
      <c r="D393" s="383" t="s">
        <v>826</v>
      </c>
      <c r="E393" s="523" t="s">
        <v>568</v>
      </c>
      <c r="F393" s="523"/>
      <c r="G393" s="385" t="s">
        <v>319</v>
      </c>
      <c r="H393" s="386">
        <v>1</v>
      </c>
      <c r="I393" s="387">
        <v>6.59</v>
      </c>
      <c r="J393" s="387">
        <v>6.59</v>
      </c>
    </row>
    <row r="394" spans="1:10" ht="26.1" customHeight="1" x14ac:dyDescent="0.25">
      <c r="A394" s="383" t="s">
        <v>393</v>
      </c>
      <c r="B394" s="384" t="s">
        <v>827</v>
      </c>
      <c r="C394" s="383" t="s">
        <v>277</v>
      </c>
      <c r="D394" s="383" t="s">
        <v>828</v>
      </c>
      <c r="E394" s="523" t="s">
        <v>798</v>
      </c>
      <c r="F394" s="523"/>
      <c r="G394" s="385" t="s">
        <v>319</v>
      </c>
      <c r="H394" s="386">
        <v>1</v>
      </c>
      <c r="I394" s="387">
        <v>0.43</v>
      </c>
      <c r="J394" s="387">
        <v>0.43</v>
      </c>
    </row>
    <row r="395" spans="1:10" ht="26.1" customHeight="1" x14ac:dyDescent="0.25">
      <c r="A395" s="383" t="s">
        <v>393</v>
      </c>
      <c r="B395" s="384" t="s">
        <v>829</v>
      </c>
      <c r="C395" s="383" t="s">
        <v>277</v>
      </c>
      <c r="D395" s="383" t="s">
        <v>830</v>
      </c>
      <c r="E395" s="523" t="s">
        <v>801</v>
      </c>
      <c r="F395" s="523"/>
      <c r="G395" s="385" t="s">
        <v>319</v>
      </c>
      <c r="H395" s="386">
        <v>1</v>
      </c>
      <c r="I395" s="387">
        <v>0.05</v>
      </c>
      <c r="J395" s="387">
        <v>0.05</v>
      </c>
    </row>
    <row r="396" spans="1:10" ht="26.1" customHeight="1" x14ac:dyDescent="0.25">
      <c r="A396" s="383" t="s">
        <v>393</v>
      </c>
      <c r="B396" s="384" t="s">
        <v>831</v>
      </c>
      <c r="C396" s="383" t="s">
        <v>277</v>
      </c>
      <c r="D396" s="383" t="s">
        <v>832</v>
      </c>
      <c r="E396" s="523" t="s">
        <v>542</v>
      </c>
      <c r="F396" s="523"/>
      <c r="G396" s="385" t="s">
        <v>319</v>
      </c>
      <c r="H396" s="386">
        <v>1</v>
      </c>
      <c r="I396" s="387">
        <v>0.06</v>
      </c>
      <c r="J396" s="387">
        <v>0.06</v>
      </c>
    </row>
    <row r="397" spans="1:10" ht="26.1" customHeight="1" x14ac:dyDescent="0.25">
      <c r="A397" s="383" t="s">
        <v>393</v>
      </c>
      <c r="B397" s="384" t="s">
        <v>833</v>
      </c>
      <c r="C397" s="383" t="s">
        <v>277</v>
      </c>
      <c r="D397" s="383" t="s">
        <v>834</v>
      </c>
      <c r="E397" s="523" t="s">
        <v>542</v>
      </c>
      <c r="F397" s="523"/>
      <c r="G397" s="385" t="s">
        <v>319</v>
      </c>
      <c r="H397" s="386">
        <v>1</v>
      </c>
      <c r="I397" s="387">
        <v>0.52</v>
      </c>
      <c r="J397" s="387">
        <v>0.52</v>
      </c>
    </row>
    <row r="398" spans="1:10" ht="25.5" x14ac:dyDescent="0.25">
      <c r="A398" s="380"/>
      <c r="B398" s="380"/>
      <c r="C398" s="380"/>
      <c r="D398" s="380"/>
      <c r="E398" s="380" t="s">
        <v>385</v>
      </c>
      <c r="F398" s="381">
        <v>6.62</v>
      </c>
      <c r="G398" s="380" t="s">
        <v>386</v>
      </c>
      <c r="H398" s="381">
        <v>0</v>
      </c>
      <c r="I398" s="380" t="s">
        <v>387</v>
      </c>
      <c r="J398" s="381">
        <v>6.62</v>
      </c>
    </row>
    <row r="399" spans="1:10" ht="15.75" thickBot="1" x14ac:dyDescent="0.3">
      <c r="A399" s="380"/>
      <c r="B399" s="380"/>
      <c r="C399" s="380"/>
      <c r="D399" s="380"/>
      <c r="E399" s="380" t="s">
        <v>388</v>
      </c>
      <c r="F399" s="381">
        <v>2.2999999999999998</v>
      </c>
      <c r="G399" s="380"/>
      <c r="H399" s="524" t="s">
        <v>389</v>
      </c>
      <c r="I399" s="524"/>
      <c r="J399" s="381">
        <v>9.98</v>
      </c>
    </row>
    <row r="400" spans="1:10" ht="0.95" customHeight="1" thickTop="1" x14ac:dyDescent="0.25">
      <c r="A400" s="382"/>
      <c r="B400" s="382"/>
      <c r="C400" s="382"/>
      <c r="D400" s="382"/>
      <c r="E400" s="382"/>
      <c r="F400" s="382"/>
      <c r="G400" s="382"/>
      <c r="H400" s="382"/>
      <c r="I400" s="382"/>
      <c r="J400" s="382"/>
    </row>
    <row r="401" spans="1:10" ht="18" customHeight="1" x14ac:dyDescent="0.25">
      <c r="A401" s="371"/>
      <c r="B401" s="372" t="s">
        <v>364</v>
      </c>
      <c r="C401" s="371" t="s">
        <v>365</v>
      </c>
      <c r="D401" s="371" t="s">
        <v>366</v>
      </c>
      <c r="E401" s="531" t="s">
        <v>367</v>
      </c>
      <c r="F401" s="531"/>
      <c r="G401" s="373" t="s">
        <v>368</v>
      </c>
      <c r="H401" s="372" t="s">
        <v>369</v>
      </c>
      <c r="I401" s="372" t="s">
        <v>370</v>
      </c>
      <c r="J401" s="372" t="s">
        <v>371</v>
      </c>
    </row>
    <row r="402" spans="1:10" ht="26.1" customHeight="1" x14ac:dyDescent="0.25">
      <c r="A402" s="354" t="s">
        <v>372</v>
      </c>
      <c r="B402" s="356" t="s">
        <v>846</v>
      </c>
      <c r="C402" s="354" t="s">
        <v>280</v>
      </c>
      <c r="D402" s="354" t="s">
        <v>691</v>
      </c>
      <c r="E402" s="530" t="s">
        <v>392</v>
      </c>
      <c r="F402" s="530"/>
      <c r="G402" s="355" t="s">
        <v>278</v>
      </c>
      <c r="H402" s="374">
        <v>1</v>
      </c>
      <c r="I402" s="357">
        <v>9.6199999999999992</v>
      </c>
      <c r="J402" s="357">
        <v>9.6199999999999992</v>
      </c>
    </row>
    <row r="403" spans="1:10" ht="20.100000000000001" customHeight="1" x14ac:dyDescent="0.25">
      <c r="A403" s="371" t="s">
        <v>677</v>
      </c>
      <c r="B403" s="372" t="s">
        <v>364</v>
      </c>
      <c r="C403" s="371" t="s">
        <v>365</v>
      </c>
      <c r="D403" s="371" t="s">
        <v>568</v>
      </c>
      <c r="E403" s="372" t="s">
        <v>664</v>
      </c>
      <c r="F403" s="534" t="s">
        <v>678</v>
      </c>
      <c r="G403" s="534"/>
      <c r="H403" s="534"/>
      <c r="I403" s="534"/>
      <c r="J403" s="372" t="s">
        <v>667</v>
      </c>
    </row>
    <row r="404" spans="1:10" ht="24" customHeight="1" x14ac:dyDescent="0.25">
      <c r="A404" s="383" t="s">
        <v>393</v>
      </c>
      <c r="B404" s="384" t="s">
        <v>847</v>
      </c>
      <c r="C404" s="383" t="s">
        <v>280</v>
      </c>
      <c r="D404" s="383" t="s">
        <v>298</v>
      </c>
      <c r="E404" s="386">
        <v>0.09</v>
      </c>
      <c r="F404" s="383"/>
      <c r="G404" s="383"/>
      <c r="H404" s="383"/>
      <c r="I404" s="388">
        <v>17.7377</v>
      </c>
      <c r="J404" s="388">
        <v>1.5964</v>
      </c>
    </row>
    <row r="405" spans="1:10" ht="24" customHeight="1" x14ac:dyDescent="0.25">
      <c r="A405" s="383" t="s">
        <v>393</v>
      </c>
      <c r="B405" s="384" t="s">
        <v>848</v>
      </c>
      <c r="C405" s="383" t="s">
        <v>280</v>
      </c>
      <c r="D405" s="383" t="s">
        <v>177</v>
      </c>
      <c r="E405" s="386">
        <v>0.09</v>
      </c>
      <c r="F405" s="383"/>
      <c r="G405" s="383"/>
      <c r="H405" s="383"/>
      <c r="I405" s="388">
        <v>22.456099999999999</v>
      </c>
      <c r="J405" s="388">
        <v>2.0209999999999999</v>
      </c>
    </row>
    <row r="406" spans="1:10" ht="20.100000000000001" customHeight="1" x14ac:dyDescent="0.25">
      <c r="A406" s="532"/>
      <c r="B406" s="532"/>
      <c r="C406" s="532"/>
      <c r="D406" s="532"/>
      <c r="E406" s="532"/>
      <c r="F406" s="532" t="s">
        <v>679</v>
      </c>
      <c r="G406" s="532"/>
      <c r="H406" s="532"/>
      <c r="I406" s="532"/>
      <c r="J406" s="389">
        <v>3.6173999999999999</v>
      </c>
    </row>
    <row r="407" spans="1:10" ht="20.100000000000001" customHeight="1" x14ac:dyDescent="0.25">
      <c r="A407" s="532"/>
      <c r="B407" s="532"/>
      <c r="C407" s="532"/>
      <c r="D407" s="532"/>
      <c r="E407" s="532"/>
      <c r="F407" s="532" t="s">
        <v>680</v>
      </c>
      <c r="G407" s="532"/>
      <c r="H407" s="532"/>
      <c r="I407" s="532"/>
      <c r="J407" s="389">
        <v>0</v>
      </c>
    </row>
    <row r="408" spans="1:10" ht="20.100000000000001" customHeight="1" x14ac:dyDescent="0.25">
      <c r="A408" s="532"/>
      <c r="B408" s="532"/>
      <c r="C408" s="532"/>
      <c r="D408" s="532"/>
      <c r="E408" s="532"/>
      <c r="F408" s="532" t="s">
        <v>681</v>
      </c>
      <c r="G408" s="532"/>
      <c r="H408" s="532"/>
      <c r="I408" s="532"/>
      <c r="J408" s="389">
        <v>3.6173999999999999</v>
      </c>
    </row>
    <row r="409" spans="1:10" ht="20.100000000000001" customHeight="1" x14ac:dyDescent="0.25">
      <c r="A409" s="532"/>
      <c r="B409" s="532"/>
      <c r="C409" s="532"/>
      <c r="D409" s="532"/>
      <c r="E409" s="532"/>
      <c r="F409" s="532" t="s">
        <v>682</v>
      </c>
      <c r="G409" s="532"/>
      <c r="H409" s="532"/>
      <c r="I409" s="532"/>
      <c r="J409" s="389">
        <v>0</v>
      </c>
    </row>
    <row r="410" spans="1:10" ht="20.100000000000001" customHeight="1" x14ac:dyDescent="0.25">
      <c r="A410" s="532"/>
      <c r="B410" s="532"/>
      <c r="C410" s="532"/>
      <c r="D410" s="532"/>
      <c r="E410" s="532"/>
      <c r="F410" s="532" t="s">
        <v>683</v>
      </c>
      <c r="G410" s="532"/>
      <c r="H410" s="532"/>
      <c r="I410" s="532"/>
      <c r="J410" s="389">
        <v>0</v>
      </c>
    </row>
    <row r="411" spans="1:10" ht="20.100000000000001" customHeight="1" x14ac:dyDescent="0.25">
      <c r="A411" s="532"/>
      <c r="B411" s="532"/>
      <c r="C411" s="532"/>
      <c r="D411" s="532"/>
      <c r="E411" s="532"/>
      <c r="F411" s="532" t="s">
        <v>684</v>
      </c>
      <c r="G411" s="532"/>
      <c r="H411" s="532"/>
      <c r="I411" s="532"/>
      <c r="J411" s="389">
        <v>1</v>
      </c>
    </row>
    <row r="412" spans="1:10" ht="20.100000000000001" customHeight="1" x14ac:dyDescent="0.25">
      <c r="A412" s="532"/>
      <c r="B412" s="532"/>
      <c r="C412" s="532"/>
      <c r="D412" s="532"/>
      <c r="E412" s="532"/>
      <c r="F412" s="532" t="s">
        <v>685</v>
      </c>
      <c r="G412" s="532"/>
      <c r="H412" s="532"/>
      <c r="I412" s="532"/>
      <c r="J412" s="389">
        <v>3.6173999999999999</v>
      </c>
    </row>
    <row r="413" spans="1:10" ht="20.100000000000001" customHeight="1" x14ac:dyDescent="0.25">
      <c r="A413" s="371" t="s">
        <v>697</v>
      </c>
      <c r="B413" s="372" t="s">
        <v>365</v>
      </c>
      <c r="C413" s="371" t="s">
        <v>364</v>
      </c>
      <c r="D413" s="371" t="s">
        <v>395</v>
      </c>
      <c r="E413" s="372" t="s">
        <v>664</v>
      </c>
      <c r="F413" s="372" t="s">
        <v>688</v>
      </c>
      <c r="G413" s="534" t="s">
        <v>689</v>
      </c>
      <c r="H413" s="534"/>
      <c r="I413" s="534"/>
      <c r="J413" s="372" t="s">
        <v>667</v>
      </c>
    </row>
    <row r="414" spans="1:10" ht="24" customHeight="1" x14ac:dyDescent="0.25">
      <c r="A414" s="383" t="s">
        <v>393</v>
      </c>
      <c r="B414" s="384" t="s">
        <v>280</v>
      </c>
      <c r="C414" s="383" t="s">
        <v>849</v>
      </c>
      <c r="D414" s="383" t="s">
        <v>850</v>
      </c>
      <c r="E414" s="386">
        <v>1.1000000000000001</v>
      </c>
      <c r="F414" s="385" t="s">
        <v>278</v>
      </c>
      <c r="G414" s="536">
        <v>5.3689</v>
      </c>
      <c r="H414" s="536"/>
      <c r="I414" s="523"/>
      <c r="J414" s="388">
        <v>5.9058000000000002</v>
      </c>
    </row>
    <row r="415" spans="1:10" ht="26.1" customHeight="1" x14ac:dyDescent="0.25">
      <c r="A415" s="383" t="s">
        <v>393</v>
      </c>
      <c r="B415" s="384" t="s">
        <v>280</v>
      </c>
      <c r="C415" s="383" t="s">
        <v>851</v>
      </c>
      <c r="D415" s="383" t="s">
        <v>852</v>
      </c>
      <c r="E415" s="386">
        <v>1.4999999999999999E-2</v>
      </c>
      <c r="F415" s="385" t="s">
        <v>278</v>
      </c>
      <c r="G415" s="536">
        <v>4.7853000000000003</v>
      </c>
      <c r="H415" s="536"/>
      <c r="I415" s="523"/>
      <c r="J415" s="388">
        <v>7.1800000000000003E-2</v>
      </c>
    </row>
    <row r="416" spans="1:10" ht="20.100000000000001" customHeight="1" x14ac:dyDescent="0.25">
      <c r="A416" s="532"/>
      <c r="B416" s="532"/>
      <c r="C416" s="532"/>
      <c r="D416" s="532"/>
      <c r="E416" s="532"/>
      <c r="F416" s="532" t="s">
        <v>700</v>
      </c>
      <c r="G416" s="532"/>
      <c r="H416" s="532"/>
      <c r="I416" s="532"/>
      <c r="J416" s="389">
        <v>5.9775999999999998</v>
      </c>
    </row>
    <row r="417" spans="1:10" ht="20.100000000000001" customHeight="1" x14ac:dyDescent="0.25">
      <c r="A417" s="371" t="s">
        <v>701</v>
      </c>
      <c r="B417" s="372" t="s">
        <v>365</v>
      </c>
      <c r="C417" s="371" t="s">
        <v>393</v>
      </c>
      <c r="D417" s="371" t="s">
        <v>702</v>
      </c>
      <c r="E417" s="372" t="s">
        <v>364</v>
      </c>
      <c r="F417" s="372" t="s">
        <v>664</v>
      </c>
      <c r="G417" s="373" t="s">
        <v>688</v>
      </c>
      <c r="H417" s="534" t="s">
        <v>689</v>
      </c>
      <c r="I417" s="534"/>
      <c r="J417" s="372" t="s">
        <v>667</v>
      </c>
    </row>
    <row r="418" spans="1:10" ht="39" customHeight="1" x14ac:dyDescent="0.25">
      <c r="A418" s="375" t="s">
        <v>703</v>
      </c>
      <c r="B418" s="376" t="s">
        <v>280</v>
      </c>
      <c r="C418" s="375" t="s">
        <v>849</v>
      </c>
      <c r="D418" s="375" t="s">
        <v>704</v>
      </c>
      <c r="E418" s="376">
        <v>5914655</v>
      </c>
      <c r="F418" s="378">
        <v>1.1000000000000001E-3</v>
      </c>
      <c r="G418" s="377" t="s">
        <v>294</v>
      </c>
      <c r="H418" s="535">
        <v>21.69</v>
      </c>
      <c r="I418" s="522"/>
      <c r="J418" s="390">
        <v>2.3900000000000001E-2</v>
      </c>
    </row>
    <row r="419" spans="1:10" ht="39" customHeight="1" x14ac:dyDescent="0.25">
      <c r="A419" s="375" t="s">
        <v>703</v>
      </c>
      <c r="B419" s="376" t="s">
        <v>280</v>
      </c>
      <c r="C419" s="375" t="s">
        <v>851</v>
      </c>
      <c r="D419" s="375" t="s">
        <v>704</v>
      </c>
      <c r="E419" s="376">
        <v>5914655</v>
      </c>
      <c r="F419" s="378">
        <v>2.0000000000000002E-5</v>
      </c>
      <c r="G419" s="377" t="s">
        <v>294</v>
      </c>
      <c r="H419" s="535">
        <v>21.69</v>
      </c>
      <c r="I419" s="522"/>
      <c r="J419" s="390">
        <v>4.0000000000000002E-4</v>
      </c>
    </row>
    <row r="420" spans="1:10" ht="20.100000000000001" customHeight="1" x14ac:dyDescent="0.25">
      <c r="A420" s="532"/>
      <c r="B420" s="532"/>
      <c r="C420" s="532"/>
      <c r="D420" s="532"/>
      <c r="E420" s="532"/>
      <c r="F420" s="532" t="s">
        <v>705</v>
      </c>
      <c r="G420" s="532"/>
      <c r="H420" s="532"/>
      <c r="I420" s="532"/>
      <c r="J420" s="389">
        <v>2.4299999999999999E-2</v>
      </c>
    </row>
    <row r="421" spans="1:10" ht="20.100000000000001" customHeight="1" x14ac:dyDescent="0.25">
      <c r="A421" s="371" t="s">
        <v>706</v>
      </c>
      <c r="B421" s="372" t="s">
        <v>365</v>
      </c>
      <c r="C421" s="371" t="s">
        <v>393</v>
      </c>
      <c r="D421" s="371" t="s">
        <v>707</v>
      </c>
      <c r="E421" s="372" t="s">
        <v>664</v>
      </c>
      <c r="F421" s="372" t="s">
        <v>688</v>
      </c>
      <c r="G421" s="533" t="s">
        <v>708</v>
      </c>
      <c r="H421" s="534"/>
      <c r="I421" s="534"/>
      <c r="J421" s="372" t="s">
        <v>667</v>
      </c>
    </row>
    <row r="422" spans="1:10" ht="20.100000000000001" customHeight="1" x14ac:dyDescent="0.25">
      <c r="A422" s="373"/>
      <c r="B422" s="373"/>
      <c r="C422" s="373"/>
      <c r="D422" s="373"/>
      <c r="E422" s="373"/>
      <c r="F422" s="373"/>
      <c r="G422" s="373" t="s">
        <v>709</v>
      </c>
      <c r="H422" s="373" t="s">
        <v>710</v>
      </c>
      <c r="I422" s="373" t="s">
        <v>711</v>
      </c>
      <c r="J422" s="373"/>
    </row>
    <row r="423" spans="1:10" ht="50.1" customHeight="1" x14ac:dyDescent="0.25">
      <c r="A423" s="375" t="s">
        <v>707</v>
      </c>
      <c r="B423" s="376" t="s">
        <v>280</v>
      </c>
      <c r="C423" s="375" t="s">
        <v>849</v>
      </c>
      <c r="D423" s="375" t="s">
        <v>853</v>
      </c>
      <c r="E423" s="378">
        <v>1.1000000000000001E-3</v>
      </c>
      <c r="F423" s="377" t="s">
        <v>281</v>
      </c>
      <c r="G423" s="376" t="s">
        <v>713</v>
      </c>
      <c r="H423" s="376" t="s">
        <v>714</v>
      </c>
      <c r="I423" s="376" t="s">
        <v>715</v>
      </c>
      <c r="J423" s="390">
        <v>0</v>
      </c>
    </row>
    <row r="424" spans="1:10" ht="50.1" customHeight="1" x14ac:dyDescent="0.25">
      <c r="A424" s="375" t="s">
        <v>707</v>
      </c>
      <c r="B424" s="376" t="s">
        <v>280</v>
      </c>
      <c r="C424" s="375" t="s">
        <v>851</v>
      </c>
      <c r="D424" s="375" t="s">
        <v>854</v>
      </c>
      <c r="E424" s="378">
        <v>2.0000000000000002E-5</v>
      </c>
      <c r="F424" s="377" t="s">
        <v>281</v>
      </c>
      <c r="G424" s="376" t="s">
        <v>713</v>
      </c>
      <c r="H424" s="376" t="s">
        <v>714</v>
      </c>
      <c r="I424" s="376" t="s">
        <v>715</v>
      </c>
      <c r="J424" s="390">
        <v>0</v>
      </c>
    </row>
    <row r="425" spans="1:10" ht="20.100000000000001" customHeight="1" x14ac:dyDescent="0.25">
      <c r="A425" s="532"/>
      <c r="B425" s="532"/>
      <c r="C425" s="532"/>
      <c r="D425" s="532"/>
      <c r="E425" s="532"/>
      <c r="F425" s="532" t="s">
        <v>716</v>
      </c>
      <c r="G425" s="532"/>
      <c r="H425" s="532"/>
      <c r="I425" s="532"/>
      <c r="J425" s="389">
        <v>0</v>
      </c>
    </row>
    <row r="426" spans="1:10" ht="25.5" x14ac:dyDescent="0.25">
      <c r="A426" s="380"/>
      <c r="B426" s="380"/>
      <c r="C426" s="380"/>
      <c r="D426" s="380"/>
      <c r="E426" s="380" t="s">
        <v>385</v>
      </c>
      <c r="F426" s="381">
        <v>3.6272717999999999</v>
      </c>
      <c r="G426" s="380" t="s">
        <v>386</v>
      </c>
      <c r="H426" s="381">
        <v>0</v>
      </c>
      <c r="I426" s="380" t="s">
        <v>387</v>
      </c>
      <c r="J426" s="381">
        <v>3.6272718162162163</v>
      </c>
    </row>
    <row r="427" spans="1:10" ht="15.75" thickBot="1" x14ac:dyDescent="0.3">
      <c r="A427" s="380"/>
      <c r="B427" s="380"/>
      <c r="C427" s="380"/>
      <c r="D427" s="380"/>
      <c r="E427" s="380" t="s">
        <v>388</v>
      </c>
      <c r="F427" s="381">
        <v>2.88</v>
      </c>
      <c r="G427" s="380"/>
      <c r="H427" s="524" t="s">
        <v>389</v>
      </c>
      <c r="I427" s="524"/>
      <c r="J427" s="381">
        <v>12.5</v>
      </c>
    </row>
    <row r="428" spans="1:10" ht="0.95" customHeight="1" thickTop="1" x14ac:dyDescent="0.25">
      <c r="A428" s="382"/>
      <c r="B428" s="382"/>
      <c r="C428" s="382"/>
      <c r="D428" s="382"/>
      <c r="E428" s="382"/>
      <c r="F428" s="382"/>
      <c r="G428" s="382"/>
      <c r="H428" s="382"/>
      <c r="I428" s="382"/>
      <c r="J428" s="382"/>
    </row>
    <row r="429" spans="1:10" ht="18" customHeight="1" x14ac:dyDescent="0.25">
      <c r="A429" s="371"/>
      <c r="B429" s="372" t="s">
        <v>364</v>
      </c>
      <c r="C429" s="371" t="s">
        <v>365</v>
      </c>
      <c r="D429" s="371" t="s">
        <v>366</v>
      </c>
      <c r="E429" s="531" t="s">
        <v>367</v>
      </c>
      <c r="F429" s="531"/>
      <c r="G429" s="373" t="s">
        <v>368</v>
      </c>
      <c r="H429" s="372" t="s">
        <v>369</v>
      </c>
      <c r="I429" s="372" t="s">
        <v>370</v>
      </c>
      <c r="J429" s="372" t="s">
        <v>371</v>
      </c>
    </row>
    <row r="430" spans="1:10" ht="65.099999999999994" customHeight="1" x14ac:dyDescent="0.25">
      <c r="A430" s="354" t="s">
        <v>372</v>
      </c>
      <c r="B430" s="356" t="s">
        <v>382</v>
      </c>
      <c r="C430" s="354" t="s">
        <v>277</v>
      </c>
      <c r="D430" s="354" t="s">
        <v>383</v>
      </c>
      <c r="E430" s="530" t="s">
        <v>381</v>
      </c>
      <c r="F430" s="530"/>
      <c r="G430" s="355" t="s">
        <v>384</v>
      </c>
      <c r="H430" s="374">
        <v>1</v>
      </c>
      <c r="I430" s="357">
        <v>40.799999999999997</v>
      </c>
      <c r="J430" s="357">
        <v>40.799999999999997</v>
      </c>
    </row>
    <row r="431" spans="1:10" ht="26.1" customHeight="1" x14ac:dyDescent="0.25">
      <c r="A431" s="375" t="s">
        <v>376</v>
      </c>
      <c r="B431" s="376" t="s">
        <v>905</v>
      </c>
      <c r="C431" s="375" t="s">
        <v>277</v>
      </c>
      <c r="D431" s="375" t="s">
        <v>906</v>
      </c>
      <c r="E431" s="522" t="s">
        <v>375</v>
      </c>
      <c r="F431" s="522"/>
      <c r="G431" s="377" t="s">
        <v>319</v>
      </c>
      <c r="H431" s="378">
        <v>1</v>
      </c>
      <c r="I431" s="379">
        <v>16.75</v>
      </c>
      <c r="J431" s="379">
        <v>16.75</v>
      </c>
    </row>
    <row r="432" spans="1:10" ht="65.099999999999994" customHeight="1" x14ac:dyDescent="0.25">
      <c r="A432" s="375" t="s">
        <v>376</v>
      </c>
      <c r="B432" s="376" t="s">
        <v>907</v>
      </c>
      <c r="C432" s="375" t="s">
        <v>277</v>
      </c>
      <c r="D432" s="375" t="s">
        <v>908</v>
      </c>
      <c r="E432" s="522" t="s">
        <v>381</v>
      </c>
      <c r="F432" s="522"/>
      <c r="G432" s="377" t="s">
        <v>319</v>
      </c>
      <c r="H432" s="378">
        <v>1</v>
      </c>
      <c r="I432" s="379">
        <v>19.14</v>
      </c>
      <c r="J432" s="379">
        <v>19.14</v>
      </c>
    </row>
    <row r="433" spans="1:10" ht="65.099999999999994" customHeight="1" x14ac:dyDescent="0.25">
      <c r="A433" s="375" t="s">
        <v>376</v>
      </c>
      <c r="B433" s="376" t="s">
        <v>909</v>
      </c>
      <c r="C433" s="375" t="s">
        <v>277</v>
      </c>
      <c r="D433" s="375" t="s">
        <v>910</v>
      </c>
      <c r="E433" s="522" t="s">
        <v>381</v>
      </c>
      <c r="F433" s="522"/>
      <c r="G433" s="377" t="s">
        <v>319</v>
      </c>
      <c r="H433" s="378">
        <v>1</v>
      </c>
      <c r="I433" s="379">
        <v>3.53</v>
      </c>
      <c r="J433" s="379">
        <v>3.53</v>
      </c>
    </row>
    <row r="434" spans="1:10" ht="65.099999999999994" customHeight="1" x14ac:dyDescent="0.25">
      <c r="A434" s="375" t="s">
        <v>376</v>
      </c>
      <c r="B434" s="376" t="s">
        <v>911</v>
      </c>
      <c r="C434" s="375" t="s">
        <v>277</v>
      </c>
      <c r="D434" s="375" t="s">
        <v>912</v>
      </c>
      <c r="E434" s="522" t="s">
        <v>381</v>
      </c>
      <c r="F434" s="522"/>
      <c r="G434" s="377" t="s">
        <v>319</v>
      </c>
      <c r="H434" s="378">
        <v>1</v>
      </c>
      <c r="I434" s="379">
        <v>1.38</v>
      </c>
      <c r="J434" s="379">
        <v>1.38</v>
      </c>
    </row>
    <row r="435" spans="1:10" ht="25.5" x14ac:dyDescent="0.25">
      <c r="A435" s="380"/>
      <c r="B435" s="380"/>
      <c r="C435" s="380"/>
      <c r="D435" s="380"/>
      <c r="E435" s="380" t="s">
        <v>385</v>
      </c>
      <c r="F435" s="381">
        <v>13.23</v>
      </c>
      <c r="G435" s="380" t="s">
        <v>386</v>
      </c>
      <c r="H435" s="381">
        <v>0</v>
      </c>
      <c r="I435" s="380" t="s">
        <v>387</v>
      </c>
      <c r="J435" s="381">
        <v>13.23</v>
      </c>
    </row>
    <row r="436" spans="1:10" ht="15.75" thickBot="1" x14ac:dyDescent="0.3">
      <c r="A436" s="380"/>
      <c r="B436" s="380"/>
      <c r="C436" s="380"/>
      <c r="D436" s="380"/>
      <c r="E436" s="380" t="s">
        <v>388</v>
      </c>
      <c r="F436" s="381">
        <v>12.24</v>
      </c>
      <c r="G436" s="380"/>
      <c r="H436" s="524" t="s">
        <v>389</v>
      </c>
      <c r="I436" s="524"/>
      <c r="J436" s="381">
        <v>53.04</v>
      </c>
    </row>
    <row r="437" spans="1:10" ht="0.95" customHeight="1" thickTop="1" x14ac:dyDescent="0.25">
      <c r="A437" s="382"/>
      <c r="B437" s="382"/>
      <c r="C437" s="382"/>
      <c r="D437" s="382"/>
      <c r="E437" s="382"/>
      <c r="F437" s="382"/>
      <c r="G437" s="382"/>
      <c r="H437" s="382"/>
      <c r="I437" s="382"/>
      <c r="J437" s="382"/>
    </row>
    <row r="438" spans="1:10" ht="18" customHeight="1" x14ac:dyDescent="0.25">
      <c r="A438" s="371"/>
      <c r="B438" s="372" t="s">
        <v>364</v>
      </c>
      <c r="C438" s="371" t="s">
        <v>365</v>
      </c>
      <c r="D438" s="371" t="s">
        <v>366</v>
      </c>
      <c r="E438" s="531" t="s">
        <v>367</v>
      </c>
      <c r="F438" s="531"/>
      <c r="G438" s="373" t="s">
        <v>368</v>
      </c>
      <c r="H438" s="372" t="s">
        <v>369</v>
      </c>
      <c r="I438" s="372" t="s">
        <v>370</v>
      </c>
      <c r="J438" s="372" t="s">
        <v>371</v>
      </c>
    </row>
    <row r="439" spans="1:10" ht="65.099999999999994" customHeight="1" x14ac:dyDescent="0.25">
      <c r="A439" s="354" t="s">
        <v>372</v>
      </c>
      <c r="B439" s="356" t="s">
        <v>379</v>
      </c>
      <c r="C439" s="354" t="s">
        <v>277</v>
      </c>
      <c r="D439" s="354" t="s">
        <v>380</v>
      </c>
      <c r="E439" s="530" t="s">
        <v>381</v>
      </c>
      <c r="F439" s="530"/>
      <c r="G439" s="355" t="s">
        <v>345</v>
      </c>
      <c r="H439" s="374">
        <v>1</v>
      </c>
      <c r="I439" s="357">
        <v>172.92</v>
      </c>
      <c r="J439" s="357">
        <v>172.92</v>
      </c>
    </row>
    <row r="440" spans="1:10" ht="26.1" customHeight="1" x14ac:dyDescent="0.25">
      <c r="A440" s="375" t="s">
        <v>376</v>
      </c>
      <c r="B440" s="376" t="s">
        <v>905</v>
      </c>
      <c r="C440" s="375" t="s">
        <v>277</v>
      </c>
      <c r="D440" s="375" t="s">
        <v>906</v>
      </c>
      <c r="E440" s="522" t="s">
        <v>375</v>
      </c>
      <c r="F440" s="522"/>
      <c r="G440" s="377" t="s">
        <v>319</v>
      </c>
      <c r="H440" s="378">
        <v>1</v>
      </c>
      <c r="I440" s="379">
        <v>16.75</v>
      </c>
      <c r="J440" s="379">
        <v>16.75</v>
      </c>
    </row>
    <row r="441" spans="1:10" ht="65.099999999999994" customHeight="1" x14ac:dyDescent="0.25">
      <c r="A441" s="375" t="s">
        <v>376</v>
      </c>
      <c r="B441" s="376" t="s">
        <v>907</v>
      </c>
      <c r="C441" s="375" t="s">
        <v>277</v>
      </c>
      <c r="D441" s="375" t="s">
        <v>908</v>
      </c>
      <c r="E441" s="522" t="s">
        <v>381</v>
      </c>
      <c r="F441" s="522"/>
      <c r="G441" s="377" t="s">
        <v>319</v>
      </c>
      <c r="H441" s="378">
        <v>1</v>
      </c>
      <c r="I441" s="379">
        <v>19.14</v>
      </c>
      <c r="J441" s="379">
        <v>19.14</v>
      </c>
    </row>
    <row r="442" spans="1:10" ht="65.099999999999994" customHeight="1" x14ac:dyDescent="0.25">
      <c r="A442" s="375" t="s">
        <v>376</v>
      </c>
      <c r="B442" s="376" t="s">
        <v>909</v>
      </c>
      <c r="C442" s="375" t="s">
        <v>277</v>
      </c>
      <c r="D442" s="375" t="s">
        <v>910</v>
      </c>
      <c r="E442" s="522" t="s">
        <v>381</v>
      </c>
      <c r="F442" s="522"/>
      <c r="G442" s="377" t="s">
        <v>319</v>
      </c>
      <c r="H442" s="378">
        <v>1</v>
      </c>
      <c r="I442" s="379">
        <v>3.53</v>
      </c>
      <c r="J442" s="379">
        <v>3.53</v>
      </c>
    </row>
    <row r="443" spans="1:10" ht="65.099999999999994" customHeight="1" x14ac:dyDescent="0.25">
      <c r="A443" s="375" t="s">
        <v>376</v>
      </c>
      <c r="B443" s="376" t="s">
        <v>911</v>
      </c>
      <c r="C443" s="375" t="s">
        <v>277</v>
      </c>
      <c r="D443" s="375" t="s">
        <v>912</v>
      </c>
      <c r="E443" s="522" t="s">
        <v>381</v>
      </c>
      <c r="F443" s="522"/>
      <c r="G443" s="377" t="s">
        <v>319</v>
      </c>
      <c r="H443" s="378">
        <v>1</v>
      </c>
      <c r="I443" s="379">
        <v>1.38</v>
      </c>
      <c r="J443" s="379">
        <v>1.38</v>
      </c>
    </row>
    <row r="444" spans="1:10" ht="65.099999999999994" customHeight="1" x14ac:dyDescent="0.25">
      <c r="A444" s="375" t="s">
        <v>376</v>
      </c>
      <c r="B444" s="376" t="s">
        <v>913</v>
      </c>
      <c r="C444" s="375" t="s">
        <v>277</v>
      </c>
      <c r="D444" s="375" t="s">
        <v>914</v>
      </c>
      <c r="E444" s="522" t="s">
        <v>381</v>
      </c>
      <c r="F444" s="522"/>
      <c r="G444" s="377" t="s">
        <v>319</v>
      </c>
      <c r="H444" s="378">
        <v>1</v>
      </c>
      <c r="I444" s="379">
        <v>35.9</v>
      </c>
      <c r="J444" s="379">
        <v>35.9</v>
      </c>
    </row>
    <row r="445" spans="1:10" ht="65.099999999999994" customHeight="1" x14ac:dyDescent="0.25">
      <c r="A445" s="375" t="s">
        <v>376</v>
      </c>
      <c r="B445" s="376" t="s">
        <v>915</v>
      </c>
      <c r="C445" s="375" t="s">
        <v>277</v>
      </c>
      <c r="D445" s="375" t="s">
        <v>916</v>
      </c>
      <c r="E445" s="522" t="s">
        <v>381</v>
      </c>
      <c r="F445" s="522"/>
      <c r="G445" s="377" t="s">
        <v>319</v>
      </c>
      <c r="H445" s="378">
        <v>1</v>
      </c>
      <c r="I445" s="379">
        <v>96.22</v>
      </c>
      <c r="J445" s="379">
        <v>96.22</v>
      </c>
    </row>
    <row r="446" spans="1:10" ht="25.5" x14ac:dyDescent="0.25">
      <c r="A446" s="380"/>
      <c r="B446" s="380"/>
      <c r="C446" s="380"/>
      <c r="D446" s="380"/>
      <c r="E446" s="380" t="s">
        <v>385</v>
      </c>
      <c r="F446" s="381">
        <v>13.23</v>
      </c>
      <c r="G446" s="380" t="s">
        <v>386</v>
      </c>
      <c r="H446" s="381">
        <v>0</v>
      </c>
      <c r="I446" s="380" t="s">
        <v>387</v>
      </c>
      <c r="J446" s="381">
        <v>13.23</v>
      </c>
    </row>
    <row r="447" spans="1:10" ht="15.75" thickBot="1" x14ac:dyDescent="0.3">
      <c r="A447" s="380"/>
      <c r="B447" s="380"/>
      <c r="C447" s="380"/>
      <c r="D447" s="380"/>
      <c r="E447" s="380" t="s">
        <v>388</v>
      </c>
      <c r="F447" s="381">
        <v>51.87</v>
      </c>
      <c r="G447" s="380"/>
      <c r="H447" s="524" t="s">
        <v>389</v>
      </c>
      <c r="I447" s="524"/>
      <c r="J447" s="381">
        <v>224.79</v>
      </c>
    </row>
    <row r="448" spans="1:10" ht="0.95" customHeight="1" thickTop="1" x14ac:dyDescent="0.25">
      <c r="A448" s="382"/>
      <c r="B448" s="382"/>
      <c r="C448" s="382"/>
      <c r="D448" s="382"/>
      <c r="E448" s="382"/>
      <c r="F448" s="382"/>
      <c r="G448" s="382"/>
      <c r="H448" s="382"/>
      <c r="I448" s="382"/>
      <c r="J448" s="382"/>
    </row>
    <row r="449" spans="1:10" ht="18" customHeight="1" x14ac:dyDescent="0.25">
      <c r="A449" s="371"/>
      <c r="B449" s="372" t="s">
        <v>364</v>
      </c>
      <c r="C449" s="371" t="s">
        <v>365</v>
      </c>
      <c r="D449" s="371" t="s">
        <v>366</v>
      </c>
      <c r="E449" s="531" t="s">
        <v>367</v>
      </c>
      <c r="F449" s="531"/>
      <c r="G449" s="373" t="s">
        <v>368</v>
      </c>
      <c r="H449" s="372" t="s">
        <v>369</v>
      </c>
      <c r="I449" s="372" t="s">
        <v>370</v>
      </c>
      <c r="J449" s="372" t="s">
        <v>371</v>
      </c>
    </row>
    <row r="450" spans="1:10" ht="65.099999999999994" customHeight="1" x14ac:dyDescent="0.25">
      <c r="A450" s="354" t="s">
        <v>372</v>
      </c>
      <c r="B450" s="356" t="s">
        <v>907</v>
      </c>
      <c r="C450" s="354" t="s">
        <v>277</v>
      </c>
      <c r="D450" s="354" t="s">
        <v>908</v>
      </c>
      <c r="E450" s="530" t="s">
        <v>381</v>
      </c>
      <c r="F450" s="530"/>
      <c r="G450" s="355" t="s">
        <v>319</v>
      </c>
      <c r="H450" s="374">
        <v>1</v>
      </c>
      <c r="I450" s="357">
        <v>19.14</v>
      </c>
      <c r="J450" s="357">
        <v>19.14</v>
      </c>
    </row>
    <row r="451" spans="1:10" ht="26.1" customHeight="1" x14ac:dyDescent="0.25">
      <c r="A451" s="383" t="s">
        <v>393</v>
      </c>
      <c r="B451" s="384" t="s">
        <v>917</v>
      </c>
      <c r="C451" s="383" t="s">
        <v>277</v>
      </c>
      <c r="D451" s="383" t="s">
        <v>918</v>
      </c>
      <c r="E451" s="523" t="s">
        <v>395</v>
      </c>
      <c r="F451" s="523"/>
      <c r="G451" s="385" t="s">
        <v>42</v>
      </c>
      <c r="H451" s="386">
        <v>4.0000000000000003E-5</v>
      </c>
      <c r="I451" s="387">
        <v>53724.61</v>
      </c>
      <c r="J451" s="387">
        <v>2.14</v>
      </c>
    </row>
    <row r="452" spans="1:10" ht="51.95" customHeight="1" x14ac:dyDescent="0.25">
      <c r="A452" s="383" t="s">
        <v>393</v>
      </c>
      <c r="B452" s="384" t="s">
        <v>919</v>
      </c>
      <c r="C452" s="383" t="s">
        <v>277</v>
      </c>
      <c r="D452" s="383" t="s">
        <v>920</v>
      </c>
      <c r="E452" s="523" t="s">
        <v>542</v>
      </c>
      <c r="F452" s="523"/>
      <c r="G452" s="385" t="s">
        <v>42</v>
      </c>
      <c r="H452" s="386">
        <v>4.0000000000000003E-5</v>
      </c>
      <c r="I452" s="387">
        <v>425080.33</v>
      </c>
      <c r="J452" s="387">
        <v>17</v>
      </c>
    </row>
    <row r="453" spans="1:10" ht="25.5" x14ac:dyDescent="0.25">
      <c r="A453" s="380"/>
      <c r="B453" s="380"/>
      <c r="C453" s="380"/>
      <c r="D453" s="380"/>
      <c r="E453" s="380" t="s">
        <v>385</v>
      </c>
      <c r="F453" s="381">
        <v>0</v>
      </c>
      <c r="G453" s="380" t="s">
        <v>386</v>
      </c>
      <c r="H453" s="381">
        <v>0</v>
      </c>
      <c r="I453" s="380" t="s">
        <v>387</v>
      </c>
      <c r="J453" s="381">
        <v>0</v>
      </c>
    </row>
    <row r="454" spans="1:10" ht="15.75" thickBot="1" x14ac:dyDescent="0.3">
      <c r="A454" s="380"/>
      <c r="B454" s="380"/>
      <c r="C454" s="380"/>
      <c r="D454" s="380"/>
      <c r="E454" s="380" t="s">
        <v>388</v>
      </c>
      <c r="F454" s="381">
        <v>5.74</v>
      </c>
      <c r="G454" s="380"/>
      <c r="H454" s="524" t="s">
        <v>389</v>
      </c>
      <c r="I454" s="524"/>
      <c r="J454" s="381">
        <v>24.88</v>
      </c>
    </row>
    <row r="455" spans="1:10" ht="0.95" customHeight="1" thickTop="1" x14ac:dyDescent="0.25">
      <c r="A455" s="382"/>
      <c r="B455" s="382"/>
      <c r="C455" s="382"/>
      <c r="D455" s="382"/>
      <c r="E455" s="382"/>
      <c r="F455" s="382"/>
      <c r="G455" s="382"/>
      <c r="H455" s="382"/>
      <c r="I455" s="382"/>
      <c r="J455" s="382"/>
    </row>
    <row r="456" spans="1:10" ht="18" customHeight="1" x14ac:dyDescent="0.25">
      <c r="A456" s="371"/>
      <c r="B456" s="372" t="s">
        <v>364</v>
      </c>
      <c r="C456" s="371" t="s">
        <v>365</v>
      </c>
      <c r="D456" s="371" t="s">
        <v>366</v>
      </c>
      <c r="E456" s="531" t="s">
        <v>367</v>
      </c>
      <c r="F456" s="531"/>
      <c r="G456" s="373" t="s">
        <v>368</v>
      </c>
      <c r="H456" s="372" t="s">
        <v>369</v>
      </c>
      <c r="I456" s="372" t="s">
        <v>370</v>
      </c>
      <c r="J456" s="372" t="s">
        <v>371</v>
      </c>
    </row>
    <row r="457" spans="1:10" ht="65.099999999999994" customHeight="1" x14ac:dyDescent="0.25">
      <c r="A457" s="354" t="s">
        <v>372</v>
      </c>
      <c r="B457" s="356" t="s">
        <v>911</v>
      </c>
      <c r="C457" s="354" t="s">
        <v>277</v>
      </c>
      <c r="D457" s="354" t="s">
        <v>912</v>
      </c>
      <c r="E457" s="530" t="s">
        <v>381</v>
      </c>
      <c r="F457" s="530"/>
      <c r="G457" s="355" t="s">
        <v>319</v>
      </c>
      <c r="H457" s="374">
        <v>1</v>
      </c>
      <c r="I457" s="357">
        <v>1.38</v>
      </c>
      <c r="J457" s="357">
        <v>1.38</v>
      </c>
    </row>
    <row r="458" spans="1:10" ht="26.1" customHeight="1" x14ac:dyDescent="0.25">
      <c r="A458" s="383" t="s">
        <v>393</v>
      </c>
      <c r="B458" s="384" t="s">
        <v>917</v>
      </c>
      <c r="C458" s="383" t="s">
        <v>277</v>
      </c>
      <c r="D458" s="383" t="s">
        <v>918</v>
      </c>
      <c r="E458" s="523" t="s">
        <v>395</v>
      </c>
      <c r="F458" s="523"/>
      <c r="G458" s="385" t="s">
        <v>42</v>
      </c>
      <c r="H458" s="386">
        <v>2.9000000000000002E-6</v>
      </c>
      <c r="I458" s="387">
        <v>53724.61</v>
      </c>
      <c r="J458" s="387">
        <v>0.15</v>
      </c>
    </row>
    <row r="459" spans="1:10" ht="51.95" customHeight="1" x14ac:dyDescent="0.25">
      <c r="A459" s="383" t="s">
        <v>393</v>
      </c>
      <c r="B459" s="384" t="s">
        <v>919</v>
      </c>
      <c r="C459" s="383" t="s">
        <v>277</v>
      </c>
      <c r="D459" s="383" t="s">
        <v>920</v>
      </c>
      <c r="E459" s="523" t="s">
        <v>542</v>
      </c>
      <c r="F459" s="523"/>
      <c r="G459" s="385" t="s">
        <v>42</v>
      </c>
      <c r="H459" s="386">
        <v>2.9000000000000002E-6</v>
      </c>
      <c r="I459" s="387">
        <v>425080.33</v>
      </c>
      <c r="J459" s="387">
        <v>1.23</v>
      </c>
    </row>
    <row r="460" spans="1:10" ht="25.5" x14ac:dyDescent="0.25">
      <c r="A460" s="380"/>
      <c r="B460" s="380"/>
      <c r="C460" s="380"/>
      <c r="D460" s="380"/>
      <c r="E460" s="380" t="s">
        <v>385</v>
      </c>
      <c r="F460" s="381">
        <v>0</v>
      </c>
      <c r="G460" s="380" t="s">
        <v>386</v>
      </c>
      <c r="H460" s="381">
        <v>0</v>
      </c>
      <c r="I460" s="380" t="s">
        <v>387</v>
      </c>
      <c r="J460" s="381">
        <v>0</v>
      </c>
    </row>
    <row r="461" spans="1:10" ht="15.75" thickBot="1" x14ac:dyDescent="0.3">
      <c r="A461" s="380"/>
      <c r="B461" s="380"/>
      <c r="C461" s="380"/>
      <c r="D461" s="380"/>
      <c r="E461" s="380" t="s">
        <v>388</v>
      </c>
      <c r="F461" s="381">
        <v>0.41</v>
      </c>
      <c r="G461" s="380"/>
      <c r="H461" s="524" t="s">
        <v>389</v>
      </c>
      <c r="I461" s="524"/>
      <c r="J461" s="381">
        <v>1.79</v>
      </c>
    </row>
    <row r="462" spans="1:10" ht="0.95" customHeight="1" thickTop="1" x14ac:dyDescent="0.25">
      <c r="A462" s="382"/>
      <c r="B462" s="382"/>
      <c r="C462" s="382"/>
      <c r="D462" s="382"/>
      <c r="E462" s="382"/>
      <c r="F462" s="382"/>
      <c r="G462" s="382"/>
      <c r="H462" s="382"/>
      <c r="I462" s="382"/>
      <c r="J462" s="382"/>
    </row>
    <row r="463" spans="1:10" ht="18" customHeight="1" x14ac:dyDescent="0.25">
      <c r="A463" s="371"/>
      <c r="B463" s="372" t="s">
        <v>364</v>
      </c>
      <c r="C463" s="371" t="s">
        <v>365</v>
      </c>
      <c r="D463" s="371" t="s">
        <v>366</v>
      </c>
      <c r="E463" s="531" t="s">
        <v>367</v>
      </c>
      <c r="F463" s="531"/>
      <c r="G463" s="373" t="s">
        <v>368</v>
      </c>
      <c r="H463" s="372" t="s">
        <v>369</v>
      </c>
      <c r="I463" s="372" t="s">
        <v>370</v>
      </c>
      <c r="J463" s="372" t="s">
        <v>371</v>
      </c>
    </row>
    <row r="464" spans="1:10" ht="65.099999999999994" customHeight="1" x14ac:dyDescent="0.25">
      <c r="A464" s="354" t="s">
        <v>372</v>
      </c>
      <c r="B464" s="356" t="s">
        <v>909</v>
      </c>
      <c r="C464" s="354" t="s">
        <v>277</v>
      </c>
      <c r="D464" s="354" t="s">
        <v>910</v>
      </c>
      <c r="E464" s="530" t="s">
        <v>381</v>
      </c>
      <c r="F464" s="530"/>
      <c r="G464" s="355" t="s">
        <v>319</v>
      </c>
      <c r="H464" s="374">
        <v>1</v>
      </c>
      <c r="I464" s="357">
        <v>3.53</v>
      </c>
      <c r="J464" s="357">
        <v>3.53</v>
      </c>
    </row>
    <row r="465" spans="1:10" ht="26.1" customHeight="1" x14ac:dyDescent="0.25">
      <c r="A465" s="383" t="s">
        <v>393</v>
      </c>
      <c r="B465" s="384" t="s">
        <v>917</v>
      </c>
      <c r="C465" s="383" t="s">
        <v>277</v>
      </c>
      <c r="D465" s="383" t="s">
        <v>918</v>
      </c>
      <c r="E465" s="523" t="s">
        <v>395</v>
      </c>
      <c r="F465" s="523"/>
      <c r="G465" s="385" t="s">
        <v>42</v>
      </c>
      <c r="H465" s="386">
        <v>7.4000000000000003E-6</v>
      </c>
      <c r="I465" s="387">
        <v>53724.61</v>
      </c>
      <c r="J465" s="387">
        <v>0.39</v>
      </c>
    </row>
    <row r="466" spans="1:10" ht="51.95" customHeight="1" x14ac:dyDescent="0.25">
      <c r="A466" s="383" t="s">
        <v>393</v>
      </c>
      <c r="B466" s="384" t="s">
        <v>919</v>
      </c>
      <c r="C466" s="383" t="s">
        <v>277</v>
      </c>
      <c r="D466" s="383" t="s">
        <v>920</v>
      </c>
      <c r="E466" s="523" t="s">
        <v>542</v>
      </c>
      <c r="F466" s="523"/>
      <c r="G466" s="385" t="s">
        <v>42</v>
      </c>
      <c r="H466" s="386">
        <v>7.4000000000000003E-6</v>
      </c>
      <c r="I466" s="387">
        <v>425080.33</v>
      </c>
      <c r="J466" s="387">
        <v>3.14</v>
      </c>
    </row>
    <row r="467" spans="1:10" ht="25.5" x14ac:dyDescent="0.25">
      <c r="A467" s="380"/>
      <c r="B467" s="380"/>
      <c r="C467" s="380"/>
      <c r="D467" s="380"/>
      <c r="E467" s="380" t="s">
        <v>385</v>
      </c>
      <c r="F467" s="381">
        <v>0</v>
      </c>
      <c r="G467" s="380" t="s">
        <v>386</v>
      </c>
      <c r="H467" s="381">
        <v>0</v>
      </c>
      <c r="I467" s="380" t="s">
        <v>387</v>
      </c>
      <c r="J467" s="381">
        <v>0</v>
      </c>
    </row>
    <row r="468" spans="1:10" ht="15.75" thickBot="1" x14ac:dyDescent="0.3">
      <c r="A468" s="380"/>
      <c r="B468" s="380"/>
      <c r="C468" s="380"/>
      <c r="D468" s="380"/>
      <c r="E468" s="380" t="s">
        <v>388</v>
      </c>
      <c r="F468" s="381">
        <v>1.05</v>
      </c>
      <c r="G468" s="380"/>
      <c r="H468" s="524" t="s">
        <v>389</v>
      </c>
      <c r="I468" s="524"/>
      <c r="J468" s="381">
        <v>4.58</v>
      </c>
    </row>
    <row r="469" spans="1:10" ht="0.95" customHeight="1" thickTop="1" x14ac:dyDescent="0.25">
      <c r="A469" s="382"/>
      <c r="B469" s="382"/>
      <c r="C469" s="382"/>
      <c r="D469" s="382"/>
      <c r="E469" s="382"/>
      <c r="F469" s="382"/>
      <c r="G469" s="382"/>
      <c r="H469" s="382"/>
      <c r="I469" s="382"/>
      <c r="J469" s="382"/>
    </row>
    <row r="470" spans="1:10" ht="18" customHeight="1" x14ac:dyDescent="0.25">
      <c r="A470" s="371"/>
      <c r="B470" s="372" t="s">
        <v>364</v>
      </c>
      <c r="C470" s="371" t="s">
        <v>365</v>
      </c>
      <c r="D470" s="371" t="s">
        <v>366</v>
      </c>
      <c r="E470" s="531" t="s">
        <v>367</v>
      </c>
      <c r="F470" s="531"/>
      <c r="G470" s="373" t="s">
        <v>368</v>
      </c>
      <c r="H470" s="372" t="s">
        <v>369</v>
      </c>
      <c r="I470" s="372" t="s">
        <v>370</v>
      </c>
      <c r="J470" s="372" t="s">
        <v>371</v>
      </c>
    </row>
    <row r="471" spans="1:10" ht="65.099999999999994" customHeight="1" x14ac:dyDescent="0.25">
      <c r="A471" s="354" t="s">
        <v>372</v>
      </c>
      <c r="B471" s="356" t="s">
        <v>913</v>
      </c>
      <c r="C471" s="354" t="s">
        <v>277</v>
      </c>
      <c r="D471" s="354" t="s">
        <v>914</v>
      </c>
      <c r="E471" s="530" t="s">
        <v>381</v>
      </c>
      <c r="F471" s="530"/>
      <c r="G471" s="355" t="s">
        <v>319</v>
      </c>
      <c r="H471" s="374">
        <v>1</v>
      </c>
      <c r="I471" s="357">
        <v>35.9</v>
      </c>
      <c r="J471" s="357">
        <v>35.9</v>
      </c>
    </row>
    <row r="472" spans="1:10" ht="26.1" customHeight="1" x14ac:dyDescent="0.25">
      <c r="A472" s="383" t="s">
        <v>393</v>
      </c>
      <c r="B472" s="384" t="s">
        <v>917</v>
      </c>
      <c r="C472" s="383" t="s">
        <v>277</v>
      </c>
      <c r="D472" s="383" t="s">
        <v>918</v>
      </c>
      <c r="E472" s="523" t="s">
        <v>395</v>
      </c>
      <c r="F472" s="523"/>
      <c r="G472" s="385" t="s">
        <v>42</v>
      </c>
      <c r="H472" s="386">
        <v>7.4999999999999993E-5</v>
      </c>
      <c r="I472" s="387">
        <v>53724.61</v>
      </c>
      <c r="J472" s="387">
        <v>4.0199999999999996</v>
      </c>
    </row>
    <row r="473" spans="1:10" ht="51.95" customHeight="1" x14ac:dyDescent="0.25">
      <c r="A473" s="383" t="s">
        <v>393</v>
      </c>
      <c r="B473" s="384" t="s">
        <v>919</v>
      </c>
      <c r="C473" s="383" t="s">
        <v>277</v>
      </c>
      <c r="D473" s="383" t="s">
        <v>920</v>
      </c>
      <c r="E473" s="523" t="s">
        <v>542</v>
      </c>
      <c r="F473" s="523"/>
      <c r="G473" s="385" t="s">
        <v>42</v>
      </c>
      <c r="H473" s="386">
        <v>7.4999999999999993E-5</v>
      </c>
      <c r="I473" s="387">
        <v>425080.33</v>
      </c>
      <c r="J473" s="387">
        <v>31.88</v>
      </c>
    </row>
    <row r="474" spans="1:10" ht="25.5" x14ac:dyDescent="0.25">
      <c r="A474" s="380"/>
      <c r="B474" s="380"/>
      <c r="C474" s="380"/>
      <c r="D474" s="380"/>
      <c r="E474" s="380" t="s">
        <v>385</v>
      </c>
      <c r="F474" s="381">
        <v>0</v>
      </c>
      <c r="G474" s="380" t="s">
        <v>386</v>
      </c>
      <c r="H474" s="381">
        <v>0</v>
      </c>
      <c r="I474" s="380" t="s">
        <v>387</v>
      </c>
      <c r="J474" s="381">
        <v>0</v>
      </c>
    </row>
    <row r="475" spans="1:10" ht="15.75" thickBot="1" x14ac:dyDescent="0.3">
      <c r="A475" s="380"/>
      <c r="B475" s="380"/>
      <c r="C475" s="380"/>
      <c r="D475" s="380"/>
      <c r="E475" s="380" t="s">
        <v>388</v>
      </c>
      <c r="F475" s="381">
        <v>10.77</v>
      </c>
      <c r="G475" s="380"/>
      <c r="H475" s="524" t="s">
        <v>389</v>
      </c>
      <c r="I475" s="524"/>
      <c r="J475" s="381">
        <v>46.67</v>
      </c>
    </row>
    <row r="476" spans="1:10" ht="0.95" customHeight="1" thickTop="1" x14ac:dyDescent="0.25">
      <c r="A476" s="382"/>
      <c r="B476" s="382"/>
      <c r="C476" s="382"/>
      <c r="D476" s="382"/>
      <c r="E476" s="382"/>
      <c r="F476" s="382"/>
      <c r="G476" s="382"/>
      <c r="H476" s="382"/>
      <c r="I476" s="382"/>
      <c r="J476" s="382"/>
    </row>
    <row r="477" spans="1:10" ht="18" customHeight="1" x14ac:dyDescent="0.25">
      <c r="A477" s="371"/>
      <c r="B477" s="372" t="s">
        <v>364</v>
      </c>
      <c r="C477" s="371" t="s">
        <v>365</v>
      </c>
      <c r="D477" s="371" t="s">
        <v>366</v>
      </c>
      <c r="E477" s="531" t="s">
        <v>367</v>
      </c>
      <c r="F477" s="531"/>
      <c r="G477" s="373" t="s">
        <v>368</v>
      </c>
      <c r="H477" s="372" t="s">
        <v>369</v>
      </c>
      <c r="I477" s="372" t="s">
        <v>370</v>
      </c>
      <c r="J477" s="372" t="s">
        <v>371</v>
      </c>
    </row>
    <row r="478" spans="1:10" ht="65.099999999999994" customHeight="1" x14ac:dyDescent="0.25">
      <c r="A478" s="354" t="s">
        <v>372</v>
      </c>
      <c r="B478" s="356" t="s">
        <v>915</v>
      </c>
      <c r="C478" s="354" t="s">
        <v>277</v>
      </c>
      <c r="D478" s="354" t="s">
        <v>916</v>
      </c>
      <c r="E478" s="530" t="s">
        <v>381</v>
      </c>
      <c r="F478" s="530"/>
      <c r="G478" s="355" t="s">
        <v>319</v>
      </c>
      <c r="H478" s="374">
        <v>1</v>
      </c>
      <c r="I478" s="357">
        <v>96.22</v>
      </c>
      <c r="J478" s="357">
        <v>96.22</v>
      </c>
    </row>
    <row r="479" spans="1:10" ht="24" customHeight="1" x14ac:dyDescent="0.25">
      <c r="A479" s="383" t="s">
        <v>393</v>
      </c>
      <c r="B479" s="384" t="s">
        <v>921</v>
      </c>
      <c r="C479" s="383" t="s">
        <v>277</v>
      </c>
      <c r="D479" s="383" t="s">
        <v>922</v>
      </c>
      <c r="E479" s="523" t="s">
        <v>395</v>
      </c>
      <c r="F479" s="523"/>
      <c r="G479" s="385" t="s">
        <v>845</v>
      </c>
      <c r="H479" s="386">
        <v>23.7</v>
      </c>
      <c r="I479" s="387">
        <v>4.0599999999999996</v>
      </c>
      <c r="J479" s="387">
        <v>96.22</v>
      </c>
    </row>
    <row r="480" spans="1:10" ht="25.5" x14ac:dyDescent="0.25">
      <c r="A480" s="380"/>
      <c r="B480" s="380"/>
      <c r="C480" s="380"/>
      <c r="D480" s="380"/>
      <c r="E480" s="380" t="s">
        <v>385</v>
      </c>
      <c r="F480" s="381">
        <v>0</v>
      </c>
      <c r="G480" s="380" t="s">
        <v>386</v>
      </c>
      <c r="H480" s="381">
        <v>0</v>
      </c>
      <c r="I480" s="380" t="s">
        <v>387</v>
      </c>
      <c r="J480" s="381">
        <v>0</v>
      </c>
    </row>
    <row r="481" spans="1:10" ht="15.75" thickBot="1" x14ac:dyDescent="0.3">
      <c r="A481" s="380"/>
      <c r="B481" s="380"/>
      <c r="C481" s="380"/>
      <c r="D481" s="380"/>
      <c r="E481" s="380" t="s">
        <v>388</v>
      </c>
      <c r="F481" s="381">
        <v>28.86</v>
      </c>
      <c r="G481" s="380"/>
      <c r="H481" s="524" t="s">
        <v>389</v>
      </c>
      <c r="I481" s="524"/>
      <c r="J481" s="381">
        <v>125.08</v>
      </c>
    </row>
    <row r="482" spans="1:10" ht="0.95" customHeight="1" thickTop="1" x14ac:dyDescent="0.25">
      <c r="A482" s="382"/>
      <c r="B482" s="382"/>
      <c r="C482" s="382"/>
      <c r="D482" s="382"/>
      <c r="E482" s="382"/>
      <c r="F482" s="382"/>
      <c r="G482" s="382"/>
      <c r="H482" s="382"/>
      <c r="I482" s="382"/>
      <c r="J482" s="382"/>
    </row>
    <row r="483" spans="1:10" ht="18" customHeight="1" x14ac:dyDescent="0.25">
      <c r="A483" s="371"/>
      <c r="B483" s="372" t="s">
        <v>364</v>
      </c>
      <c r="C483" s="371" t="s">
        <v>365</v>
      </c>
      <c r="D483" s="371" t="s">
        <v>366</v>
      </c>
      <c r="E483" s="531" t="s">
        <v>367</v>
      </c>
      <c r="F483" s="531"/>
      <c r="G483" s="373" t="s">
        <v>368</v>
      </c>
      <c r="H483" s="372" t="s">
        <v>369</v>
      </c>
      <c r="I483" s="372" t="s">
        <v>370</v>
      </c>
      <c r="J483" s="372" t="s">
        <v>371</v>
      </c>
    </row>
    <row r="484" spans="1:10" ht="24" customHeight="1" x14ac:dyDescent="0.25">
      <c r="A484" s="354" t="s">
        <v>372</v>
      </c>
      <c r="B484" s="356" t="s">
        <v>441</v>
      </c>
      <c r="C484" s="354" t="s">
        <v>283</v>
      </c>
      <c r="D484" s="354" t="s">
        <v>442</v>
      </c>
      <c r="E484" s="530" t="s">
        <v>392</v>
      </c>
      <c r="F484" s="530"/>
      <c r="G484" s="355" t="s">
        <v>319</v>
      </c>
      <c r="H484" s="374">
        <v>1</v>
      </c>
      <c r="I484" s="357">
        <v>18.82</v>
      </c>
      <c r="J484" s="357">
        <v>18.82</v>
      </c>
    </row>
    <row r="485" spans="1:10" ht="26.1" customHeight="1" x14ac:dyDescent="0.25">
      <c r="A485" s="375" t="s">
        <v>376</v>
      </c>
      <c r="B485" s="376" t="s">
        <v>767</v>
      </c>
      <c r="C485" s="375" t="s">
        <v>283</v>
      </c>
      <c r="D485" s="375" t="s">
        <v>768</v>
      </c>
      <c r="E485" s="522" t="s">
        <v>392</v>
      </c>
      <c r="F485" s="522"/>
      <c r="G485" s="377" t="s">
        <v>752</v>
      </c>
      <c r="H485" s="378">
        <v>1</v>
      </c>
      <c r="I485" s="379">
        <v>0.15</v>
      </c>
      <c r="J485" s="379">
        <v>0.15</v>
      </c>
    </row>
    <row r="486" spans="1:10" ht="26.1" customHeight="1" x14ac:dyDescent="0.25">
      <c r="A486" s="383" t="s">
        <v>393</v>
      </c>
      <c r="B486" s="384" t="s">
        <v>796</v>
      </c>
      <c r="C486" s="383" t="s">
        <v>283</v>
      </c>
      <c r="D486" s="383" t="s">
        <v>797</v>
      </c>
      <c r="E486" s="523" t="s">
        <v>798</v>
      </c>
      <c r="F486" s="523"/>
      <c r="G486" s="385" t="s">
        <v>319</v>
      </c>
      <c r="H486" s="386">
        <v>1</v>
      </c>
      <c r="I486" s="387">
        <v>1.83</v>
      </c>
      <c r="J486" s="387">
        <v>1.83</v>
      </c>
    </row>
    <row r="487" spans="1:10" ht="26.1" customHeight="1" x14ac:dyDescent="0.25">
      <c r="A487" s="383" t="s">
        <v>393</v>
      </c>
      <c r="B487" s="384" t="s">
        <v>799</v>
      </c>
      <c r="C487" s="383" t="s">
        <v>283</v>
      </c>
      <c r="D487" s="383" t="s">
        <v>800</v>
      </c>
      <c r="E487" s="523" t="s">
        <v>801</v>
      </c>
      <c r="F487" s="523"/>
      <c r="G487" s="385" t="s">
        <v>319</v>
      </c>
      <c r="H487" s="386">
        <v>1</v>
      </c>
      <c r="I487" s="387">
        <v>0.05</v>
      </c>
      <c r="J487" s="387">
        <v>0.05</v>
      </c>
    </row>
    <row r="488" spans="1:10" ht="26.1" customHeight="1" x14ac:dyDescent="0.25">
      <c r="A488" s="383" t="s">
        <v>393</v>
      </c>
      <c r="B488" s="384" t="s">
        <v>923</v>
      </c>
      <c r="C488" s="383" t="s">
        <v>283</v>
      </c>
      <c r="D488" s="383" t="s">
        <v>924</v>
      </c>
      <c r="E488" s="523" t="s">
        <v>542</v>
      </c>
      <c r="F488" s="523"/>
      <c r="G488" s="385" t="s">
        <v>319</v>
      </c>
      <c r="H488" s="386">
        <v>1</v>
      </c>
      <c r="I488" s="387">
        <v>0.81</v>
      </c>
      <c r="J488" s="387">
        <v>0.81</v>
      </c>
    </row>
    <row r="489" spans="1:10" ht="24" customHeight="1" x14ac:dyDescent="0.25">
      <c r="A489" s="383" t="s">
        <v>393</v>
      </c>
      <c r="B489" s="384" t="s">
        <v>769</v>
      </c>
      <c r="C489" s="383" t="s">
        <v>283</v>
      </c>
      <c r="D489" s="383" t="s">
        <v>770</v>
      </c>
      <c r="E489" s="523" t="s">
        <v>568</v>
      </c>
      <c r="F489" s="523"/>
      <c r="G489" s="385" t="s">
        <v>319</v>
      </c>
      <c r="H489" s="386">
        <v>1</v>
      </c>
      <c r="I489" s="387">
        <v>14.55</v>
      </c>
      <c r="J489" s="387">
        <v>14.55</v>
      </c>
    </row>
    <row r="490" spans="1:10" ht="26.1" customHeight="1" x14ac:dyDescent="0.25">
      <c r="A490" s="383" t="s">
        <v>393</v>
      </c>
      <c r="B490" s="384" t="s">
        <v>925</v>
      </c>
      <c r="C490" s="383" t="s">
        <v>283</v>
      </c>
      <c r="D490" s="383" t="s">
        <v>926</v>
      </c>
      <c r="E490" s="523" t="s">
        <v>542</v>
      </c>
      <c r="F490" s="523"/>
      <c r="G490" s="385" t="s">
        <v>319</v>
      </c>
      <c r="H490" s="386">
        <v>1</v>
      </c>
      <c r="I490" s="387">
        <v>0.28999999999999998</v>
      </c>
      <c r="J490" s="387">
        <v>0.28999999999999998</v>
      </c>
    </row>
    <row r="491" spans="1:10" ht="26.1" customHeight="1" x14ac:dyDescent="0.25">
      <c r="A491" s="383" t="s">
        <v>393</v>
      </c>
      <c r="B491" s="384" t="s">
        <v>804</v>
      </c>
      <c r="C491" s="383" t="s">
        <v>283</v>
      </c>
      <c r="D491" s="383" t="s">
        <v>805</v>
      </c>
      <c r="E491" s="523" t="s">
        <v>806</v>
      </c>
      <c r="F491" s="523"/>
      <c r="G491" s="385" t="s">
        <v>319</v>
      </c>
      <c r="H491" s="386">
        <v>1</v>
      </c>
      <c r="I491" s="387">
        <v>0.71</v>
      </c>
      <c r="J491" s="387">
        <v>0.71</v>
      </c>
    </row>
    <row r="492" spans="1:10" ht="26.1" customHeight="1" x14ac:dyDescent="0.25">
      <c r="A492" s="383" t="s">
        <v>393</v>
      </c>
      <c r="B492" s="384" t="s">
        <v>807</v>
      </c>
      <c r="C492" s="383" t="s">
        <v>283</v>
      </c>
      <c r="D492" s="383" t="s">
        <v>808</v>
      </c>
      <c r="E492" s="523" t="s">
        <v>798</v>
      </c>
      <c r="F492" s="523"/>
      <c r="G492" s="385" t="s">
        <v>319</v>
      </c>
      <c r="H492" s="386">
        <v>1</v>
      </c>
      <c r="I492" s="387">
        <v>0.43</v>
      </c>
      <c r="J492" s="387">
        <v>0.43</v>
      </c>
    </row>
    <row r="493" spans="1:10" ht="25.5" x14ac:dyDescent="0.25">
      <c r="A493" s="380"/>
      <c r="B493" s="380"/>
      <c r="C493" s="380"/>
      <c r="D493" s="380"/>
      <c r="E493" s="380" t="s">
        <v>385</v>
      </c>
      <c r="F493" s="381">
        <v>14.7</v>
      </c>
      <c r="G493" s="380" t="s">
        <v>386</v>
      </c>
      <c r="H493" s="381">
        <v>0</v>
      </c>
      <c r="I493" s="380" t="s">
        <v>387</v>
      </c>
      <c r="J493" s="381">
        <v>14.7</v>
      </c>
    </row>
    <row r="494" spans="1:10" ht="15.75" thickBot="1" x14ac:dyDescent="0.3">
      <c r="A494" s="380"/>
      <c r="B494" s="380"/>
      <c r="C494" s="380"/>
      <c r="D494" s="380"/>
      <c r="E494" s="380" t="s">
        <v>388</v>
      </c>
      <c r="F494" s="381">
        <v>5.64</v>
      </c>
      <c r="G494" s="380"/>
      <c r="H494" s="524" t="s">
        <v>389</v>
      </c>
      <c r="I494" s="524"/>
      <c r="J494" s="381">
        <v>24.46</v>
      </c>
    </row>
    <row r="495" spans="1:10" ht="0.95" customHeight="1" thickTop="1" x14ac:dyDescent="0.25">
      <c r="A495" s="382"/>
      <c r="B495" s="382"/>
      <c r="C495" s="382"/>
      <c r="D495" s="382"/>
      <c r="E495" s="382"/>
      <c r="F495" s="382"/>
      <c r="G495" s="382"/>
      <c r="H495" s="382"/>
      <c r="I495" s="382"/>
      <c r="J495" s="382"/>
    </row>
    <row r="496" spans="1:10" ht="18" customHeight="1" x14ac:dyDescent="0.25">
      <c r="A496" s="371"/>
      <c r="B496" s="372" t="s">
        <v>364</v>
      </c>
      <c r="C496" s="371" t="s">
        <v>365</v>
      </c>
      <c r="D496" s="371" t="s">
        <v>366</v>
      </c>
      <c r="E496" s="531" t="s">
        <v>367</v>
      </c>
      <c r="F496" s="531"/>
      <c r="G496" s="373" t="s">
        <v>368</v>
      </c>
      <c r="H496" s="372" t="s">
        <v>369</v>
      </c>
      <c r="I496" s="372" t="s">
        <v>370</v>
      </c>
      <c r="J496" s="372" t="s">
        <v>371</v>
      </c>
    </row>
    <row r="497" spans="1:10" ht="24" customHeight="1" x14ac:dyDescent="0.25">
      <c r="A497" s="354" t="s">
        <v>372</v>
      </c>
      <c r="B497" s="356" t="s">
        <v>499</v>
      </c>
      <c r="C497" s="354" t="s">
        <v>277</v>
      </c>
      <c r="D497" s="354" t="s">
        <v>500</v>
      </c>
      <c r="E497" s="530" t="s">
        <v>375</v>
      </c>
      <c r="F497" s="530"/>
      <c r="G497" s="355" t="s">
        <v>319</v>
      </c>
      <c r="H497" s="374">
        <v>1</v>
      </c>
      <c r="I497" s="357">
        <v>19.59</v>
      </c>
      <c r="J497" s="357">
        <v>19.59</v>
      </c>
    </row>
    <row r="498" spans="1:10" ht="26.1" customHeight="1" x14ac:dyDescent="0.25">
      <c r="A498" s="375" t="s">
        <v>376</v>
      </c>
      <c r="B498" s="376" t="s">
        <v>927</v>
      </c>
      <c r="C498" s="375" t="s">
        <v>277</v>
      </c>
      <c r="D498" s="375" t="s">
        <v>928</v>
      </c>
      <c r="E498" s="522" t="s">
        <v>375</v>
      </c>
      <c r="F498" s="522"/>
      <c r="G498" s="377" t="s">
        <v>319</v>
      </c>
      <c r="H498" s="378">
        <v>1</v>
      </c>
      <c r="I498" s="379">
        <v>0.12</v>
      </c>
      <c r="J498" s="379">
        <v>0.12</v>
      </c>
    </row>
    <row r="499" spans="1:10" ht="24" customHeight="1" x14ac:dyDescent="0.25">
      <c r="A499" s="383" t="s">
        <v>393</v>
      </c>
      <c r="B499" s="384" t="s">
        <v>929</v>
      </c>
      <c r="C499" s="383" t="s">
        <v>277</v>
      </c>
      <c r="D499" s="383" t="s">
        <v>930</v>
      </c>
      <c r="E499" s="523" t="s">
        <v>568</v>
      </c>
      <c r="F499" s="523"/>
      <c r="G499" s="385" t="s">
        <v>319</v>
      </c>
      <c r="H499" s="386">
        <v>1</v>
      </c>
      <c r="I499" s="387">
        <v>15.35</v>
      </c>
      <c r="J499" s="387">
        <v>15.35</v>
      </c>
    </row>
    <row r="500" spans="1:10" ht="26.1" customHeight="1" x14ac:dyDescent="0.25">
      <c r="A500" s="383" t="s">
        <v>393</v>
      </c>
      <c r="B500" s="384" t="s">
        <v>931</v>
      </c>
      <c r="C500" s="383" t="s">
        <v>277</v>
      </c>
      <c r="D500" s="383" t="s">
        <v>932</v>
      </c>
      <c r="E500" s="523" t="s">
        <v>798</v>
      </c>
      <c r="F500" s="523"/>
      <c r="G500" s="385" t="s">
        <v>319</v>
      </c>
      <c r="H500" s="386">
        <v>1</v>
      </c>
      <c r="I500" s="387">
        <v>1.83</v>
      </c>
      <c r="J500" s="387">
        <v>1.83</v>
      </c>
    </row>
    <row r="501" spans="1:10" ht="26.1" customHeight="1" x14ac:dyDescent="0.25">
      <c r="A501" s="383" t="s">
        <v>393</v>
      </c>
      <c r="B501" s="384" t="s">
        <v>933</v>
      </c>
      <c r="C501" s="383" t="s">
        <v>277</v>
      </c>
      <c r="D501" s="383" t="s">
        <v>934</v>
      </c>
      <c r="E501" s="523" t="s">
        <v>806</v>
      </c>
      <c r="F501" s="523"/>
      <c r="G501" s="385" t="s">
        <v>319</v>
      </c>
      <c r="H501" s="386">
        <v>1</v>
      </c>
      <c r="I501" s="387">
        <v>0.71</v>
      </c>
      <c r="J501" s="387">
        <v>0.71</v>
      </c>
    </row>
    <row r="502" spans="1:10" ht="26.1" customHeight="1" x14ac:dyDescent="0.25">
      <c r="A502" s="383" t="s">
        <v>393</v>
      </c>
      <c r="B502" s="384" t="s">
        <v>827</v>
      </c>
      <c r="C502" s="383" t="s">
        <v>277</v>
      </c>
      <c r="D502" s="383" t="s">
        <v>828</v>
      </c>
      <c r="E502" s="523" t="s">
        <v>798</v>
      </c>
      <c r="F502" s="523"/>
      <c r="G502" s="385" t="s">
        <v>319</v>
      </c>
      <c r="H502" s="386">
        <v>1</v>
      </c>
      <c r="I502" s="387">
        <v>0.43</v>
      </c>
      <c r="J502" s="387">
        <v>0.43</v>
      </c>
    </row>
    <row r="503" spans="1:10" ht="26.1" customHeight="1" x14ac:dyDescent="0.25">
      <c r="A503" s="383" t="s">
        <v>393</v>
      </c>
      <c r="B503" s="384" t="s">
        <v>829</v>
      </c>
      <c r="C503" s="383" t="s">
        <v>277</v>
      </c>
      <c r="D503" s="383" t="s">
        <v>830</v>
      </c>
      <c r="E503" s="523" t="s">
        <v>801</v>
      </c>
      <c r="F503" s="523"/>
      <c r="G503" s="385" t="s">
        <v>319</v>
      </c>
      <c r="H503" s="386">
        <v>1</v>
      </c>
      <c r="I503" s="387">
        <v>0.05</v>
      </c>
      <c r="J503" s="387">
        <v>0.05</v>
      </c>
    </row>
    <row r="504" spans="1:10" ht="26.1" customHeight="1" x14ac:dyDescent="0.25">
      <c r="A504" s="383" t="s">
        <v>393</v>
      </c>
      <c r="B504" s="384" t="s">
        <v>935</v>
      </c>
      <c r="C504" s="383" t="s">
        <v>277</v>
      </c>
      <c r="D504" s="383" t="s">
        <v>926</v>
      </c>
      <c r="E504" s="523" t="s">
        <v>542</v>
      </c>
      <c r="F504" s="523"/>
      <c r="G504" s="385" t="s">
        <v>319</v>
      </c>
      <c r="H504" s="386">
        <v>1</v>
      </c>
      <c r="I504" s="387">
        <v>0.28999999999999998</v>
      </c>
      <c r="J504" s="387">
        <v>0.28999999999999998</v>
      </c>
    </row>
    <row r="505" spans="1:10" ht="26.1" customHeight="1" x14ac:dyDescent="0.25">
      <c r="A505" s="383" t="s">
        <v>393</v>
      </c>
      <c r="B505" s="384" t="s">
        <v>936</v>
      </c>
      <c r="C505" s="383" t="s">
        <v>277</v>
      </c>
      <c r="D505" s="383" t="s">
        <v>924</v>
      </c>
      <c r="E505" s="523" t="s">
        <v>542</v>
      </c>
      <c r="F505" s="523"/>
      <c r="G505" s="385" t="s">
        <v>319</v>
      </c>
      <c r="H505" s="386">
        <v>1</v>
      </c>
      <c r="I505" s="387">
        <v>0.81</v>
      </c>
      <c r="J505" s="387">
        <v>0.81</v>
      </c>
    </row>
    <row r="506" spans="1:10" ht="25.5" x14ac:dyDescent="0.25">
      <c r="A506" s="380"/>
      <c r="B506" s="380"/>
      <c r="C506" s="380"/>
      <c r="D506" s="380"/>
      <c r="E506" s="380" t="s">
        <v>385</v>
      </c>
      <c r="F506" s="381">
        <v>15.47</v>
      </c>
      <c r="G506" s="380" t="s">
        <v>386</v>
      </c>
      <c r="H506" s="381">
        <v>0</v>
      </c>
      <c r="I506" s="380" t="s">
        <v>387</v>
      </c>
      <c r="J506" s="381">
        <v>15.47</v>
      </c>
    </row>
    <row r="507" spans="1:10" ht="15.75" thickBot="1" x14ac:dyDescent="0.3">
      <c r="A507" s="380"/>
      <c r="B507" s="380"/>
      <c r="C507" s="380"/>
      <c r="D507" s="380"/>
      <c r="E507" s="380" t="s">
        <v>388</v>
      </c>
      <c r="F507" s="381">
        <v>5.87</v>
      </c>
      <c r="G507" s="380"/>
      <c r="H507" s="524" t="s">
        <v>389</v>
      </c>
      <c r="I507" s="524"/>
      <c r="J507" s="381">
        <v>25.46</v>
      </c>
    </row>
    <row r="508" spans="1:10" ht="0.95" customHeight="1" thickTop="1" x14ac:dyDescent="0.25">
      <c r="A508" s="382"/>
      <c r="B508" s="382"/>
      <c r="C508" s="382"/>
      <c r="D508" s="382"/>
      <c r="E508" s="382"/>
      <c r="F508" s="382"/>
      <c r="G508" s="382"/>
      <c r="H508" s="382"/>
      <c r="I508" s="382"/>
      <c r="J508" s="382"/>
    </row>
    <row r="509" spans="1:10" ht="18" customHeight="1" x14ac:dyDescent="0.25">
      <c r="A509" s="371"/>
      <c r="B509" s="372" t="s">
        <v>364</v>
      </c>
      <c r="C509" s="371" t="s">
        <v>365</v>
      </c>
      <c r="D509" s="371" t="s">
        <v>366</v>
      </c>
      <c r="E509" s="531" t="s">
        <v>367</v>
      </c>
      <c r="F509" s="531"/>
      <c r="G509" s="373" t="s">
        <v>368</v>
      </c>
      <c r="H509" s="372" t="s">
        <v>369</v>
      </c>
      <c r="I509" s="372" t="s">
        <v>370</v>
      </c>
      <c r="J509" s="372" t="s">
        <v>371</v>
      </c>
    </row>
    <row r="510" spans="1:10" ht="39" customHeight="1" x14ac:dyDescent="0.25">
      <c r="A510" s="354" t="s">
        <v>372</v>
      </c>
      <c r="B510" s="356" t="s">
        <v>1327</v>
      </c>
      <c r="C510" s="354" t="s">
        <v>277</v>
      </c>
      <c r="D510" s="354" t="s">
        <v>1328</v>
      </c>
      <c r="E510" s="530" t="s">
        <v>503</v>
      </c>
      <c r="F510" s="530"/>
      <c r="G510" s="355" t="s">
        <v>348</v>
      </c>
      <c r="H510" s="374">
        <v>1</v>
      </c>
      <c r="I510" s="357">
        <v>477.12</v>
      </c>
      <c r="J510" s="357">
        <v>477.12</v>
      </c>
    </row>
    <row r="511" spans="1:10" ht="24" customHeight="1" x14ac:dyDescent="0.25">
      <c r="A511" s="375" t="s">
        <v>376</v>
      </c>
      <c r="B511" s="376" t="s">
        <v>377</v>
      </c>
      <c r="C511" s="375" t="s">
        <v>277</v>
      </c>
      <c r="D511" s="375" t="s">
        <v>378</v>
      </c>
      <c r="E511" s="522" t="s">
        <v>375</v>
      </c>
      <c r="F511" s="522"/>
      <c r="G511" s="377" t="s">
        <v>319</v>
      </c>
      <c r="H511" s="378">
        <v>6.2382999999999997</v>
      </c>
      <c r="I511" s="379">
        <v>15.39</v>
      </c>
      <c r="J511" s="379">
        <v>96</v>
      </c>
    </row>
    <row r="512" spans="1:10" ht="26.1" customHeight="1" x14ac:dyDescent="0.25">
      <c r="A512" s="383" t="s">
        <v>393</v>
      </c>
      <c r="B512" s="384" t="s">
        <v>939</v>
      </c>
      <c r="C512" s="383" t="s">
        <v>277</v>
      </c>
      <c r="D512" s="383" t="s">
        <v>940</v>
      </c>
      <c r="E512" s="523" t="s">
        <v>395</v>
      </c>
      <c r="F512" s="523"/>
      <c r="G512" s="385" t="s">
        <v>348</v>
      </c>
      <c r="H512" s="386">
        <v>0.83479999999999999</v>
      </c>
      <c r="I512" s="387">
        <v>60</v>
      </c>
      <c r="J512" s="387">
        <v>50.08</v>
      </c>
    </row>
    <row r="513" spans="1:10" ht="24" customHeight="1" x14ac:dyDescent="0.25">
      <c r="A513" s="383" t="s">
        <v>393</v>
      </c>
      <c r="B513" s="384" t="s">
        <v>941</v>
      </c>
      <c r="C513" s="383" t="s">
        <v>277</v>
      </c>
      <c r="D513" s="383" t="s">
        <v>942</v>
      </c>
      <c r="E513" s="523" t="s">
        <v>395</v>
      </c>
      <c r="F513" s="523"/>
      <c r="G513" s="385" t="s">
        <v>6</v>
      </c>
      <c r="H513" s="386">
        <v>283.30919999999998</v>
      </c>
      <c r="I513" s="387">
        <v>0.9</v>
      </c>
      <c r="J513" s="387">
        <v>254.97</v>
      </c>
    </row>
    <row r="514" spans="1:10" ht="26.1" customHeight="1" x14ac:dyDescent="0.25">
      <c r="A514" s="383" t="s">
        <v>393</v>
      </c>
      <c r="B514" s="384" t="s">
        <v>1342</v>
      </c>
      <c r="C514" s="383" t="s">
        <v>277</v>
      </c>
      <c r="D514" s="383" t="s">
        <v>1343</v>
      </c>
      <c r="E514" s="523" t="s">
        <v>395</v>
      </c>
      <c r="F514" s="523"/>
      <c r="G514" s="385" t="s">
        <v>348</v>
      </c>
      <c r="H514" s="386">
        <v>0.59460000000000002</v>
      </c>
      <c r="I514" s="387">
        <v>127.95</v>
      </c>
      <c r="J514" s="387">
        <v>76.069999999999993</v>
      </c>
    </row>
    <row r="515" spans="1:10" ht="25.5" x14ac:dyDescent="0.25">
      <c r="A515" s="380"/>
      <c r="B515" s="380"/>
      <c r="C515" s="380"/>
      <c r="D515" s="380"/>
      <c r="E515" s="380" t="s">
        <v>385</v>
      </c>
      <c r="F515" s="381">
        <v>70.3</v>
      </c>
      <c r="G515" s="380" t="s">
        <v>386</v>
      </c>
      <c r="H515" s="381">
        <v>0</v>
      </c>
      <c r="I515" s="380" t="s">
        <v>387</v>
      </c>
      <c r="J515" s="381">
        <v>70.3</v>
      </c>
    </row>
    <row r="516" spans="1:10" ht="15.75" thickBot="1" x14ac:dyDescent="0.3">
      <c r="A516" s="380"/>
      <c r="B516" s="380"/>
      <c r="C516" s="380"/>
      <c r="D516" s="380"/>
      <c r="E516" s="380" t="s">
        <v>388</v>
      </c>
      <c r="F516" s="381">
        <v>143.13</v>
      </c>
      <c r="G516" s="380"/>
      <c r="H516" s="524" t="s">
        <v>389</v>
      </c>
      <c r="I516" s="524"/>
      <c r="J516" s="381">
        <v>620.25</v>
      </c>
    </row>
    <row r="517" spans="1:10" ht="0.95" customHeight="1" thickTop="1" x14ac:dyDescent="0.25">
      <c r="A517" s="382"/>
      <c r="B517" s="382"/>
      <c r="C517" s="382"/>
      <c r="D517" s="382"/>
      <c r="E517" s="382"/>
      <c r="F517" s="382"/>
      <c r="G517" s="382"/>
      <c r="H517" s="382"/>
      <c r="I517" s="382"/>
      <c r="J517" s="382"/>
    </row>
    <row r="518" spans="1:10" ht="18" customHeight="1" x14ac:dyDescent="0.25">
      <c r="A518" s="371"/>
      <c r="B518" s="372" t="s">
        <v>364</v>
      </c>
      <c r="C518" s="371" t="s">
        <v>365</v>
      </c>
      <c r="D518" s="371" t="s">
        <v>366</v>
      </c>
      <c r="E518" s="531" t="s">
        <v>367</v>
      </c>
      <c r="F518" s="531"/>
      <c r="G518" s="373" t="s">
        <v>368</v>
      </c>
      <c r="H518" s="372" t="s">
        <v>369</v>
      </c>
      <c r="I518" s="372" t="s">
        <v>370</v>
      </c>
      <c r="J518" s="372" t="s">
        <v>371</v>
      </c>
    </row>
    <row r="519" spans="1:10" ht="26.1" customHeight="1" x14ac:dyDescent="0.25">
      <c r="A519" s="354" t="s">
        <v>372</v>
      </c>
      <c r="B519" s="356" t="s">
        <v>823</v>
      </c>
      <c r="C519" s="354" t="s">
        <v>277</v>
      </c>
      <c r="D519" s="354" t="s">
        <v>824</v>
      </c>
      <c r="E519" s="530" t="s">
        <v>375</v>
      </c>
      <c r="F519" s="530"/>
      <c r="G519" s="355" t="s">
        <v>319</v>
      </c>
      <c r="H519" s="374">
        <v>1</v>
      </c>
      <c r="I519" s="357">
        <v>0.03</v>
      </c>
      <c r="J519" s="357">
        <v>0.03</v>
      </c>
    </row>
    <row r="520" spans="1:10" ht="24" customHeight="1" x14ac:dyDescent="0.25">
      <c r="A520" s="383" t="s">
        <v>393</v>
      </c>
      <c r="B520" s="384" t="s">
        <v>825</v>
      </c>
      <c r="C520" s="383" t="s">
        <v>277</v>
      </c>
      <c r="D520" s="383" t="s">
        <v>826</v>
      </c>
      <c r="E520" s="523" t="s">
        <v>568</v>
      </c>
      <c r="F520" s="523"/>
      <c r="G520" s="385" t="s">
        <v>319</v>
      </c>
      <c r="H520" s="386">
        <v>5.8999999999999999E-3</v>
      </c>
      <c r="I520" s="387">
        <v>6.59</v>
      </c>
      <c r="J520" s="387">
        <v>0.03</v>
      </c>
    </row>
    <row r="521" spans="1:10" ht="25.5" x14ac:dyDescent="0.25">
      <c r="A521" s="380"/>
      <c r="B521" s="380"/>
      <c r="C521" s="380"/>
      <c r="D521" s="380"/>
      <c r="E521" s="380" t="s">
        <v>385</v>
      </c>
      <c r="F521" s="381">
        <v>0.03</v>
      </c>
      <c r="G521" s="380" t="s">
        <v>386</v>
      </c>
      <c r="H521" s="381">
        <v>0</v>
      </c>
      <c r="I521" s="380" t="s">
        <v>387</v>
      </c>
      <c r="J521" s="381">
        <v>0.03</v>
      </c>
    </row>
    <row r="522" spans="1:10" ht="15.75" thickBot="1" x14ac:dyDescent="0.3">
      <c r="A522" s="380"/>
      <c r="B522" s="380"/>
      <c r="C522" s="380"/>
      <c r="D522" s="380"/>
      <c r="E522" s="380" t="s">
        <v>388</v>
      </c>
      <c r="F522" s="381">
        <v>0</v>
      </c>
      <c r="G522" s="380"/>
      <c r="H522" s="524" t="s">
        <v>389</v>
      </c>
      <c r="I522" s="524"/>
      <c r="J522" s="381">
        <v>0.03</v>
      </c>
    </row>
    <row r="523" spans="1:10" ht="0.95" customHeight="1" thickTop="1" x14ac:dyDescent="0.25">
      <c r="A523" s="382"/>
      <c r="B523" s="382"/>
      <c r="C523" s="382"/>
      <c r="D523" s="382"/>
      <c r="E523" s="382"/>
      <c r="F523" s="382"/>
      <c r="G523" s="382"/>
      <c r="H523" s="382"/>
      <c r="I523" s="382"/>
      <c r="J523" s="382"/>
    </row>
    <row r="524" spans="1:10" ht="18" customHeight="1" x14ac:dyDescent="0.25">
      <c r="A524" s="371"/>
      <c r="B524" s="372" t="s">
        <v>364</v>
      </c>
      <c r="C524" s="371" t="s">
        <v>365</v>
      </c>
      <c r="D524" s="371" t="s">
        <v>366</v>
      </c>
      <c r="E524" s="531" t="s">
        <v>367</v>
      </c>
      <c r="F524" s="531"/>
      <c r="G524" s="373" t="s">
        <v>368</v>
      </c>
      <c r="H524" s="372" t="s">
        <v>369</v>
      </c>
      <c r="I524" s="372" t="s">
        <v>370</v>
      </c>
      <c r="J524" s="372" t="s">
        <v>371</v>
      </c>
    </row>
    <row r="525" spans="1:10" ht="26.1" customHeight="1" x14ac:dyDescent="0.25">
      <c r="A525" s="354" t="s">
        <v>372</v>
      </c>
      <c r="B525" s="356" t="s">
        <v>927</v>
      </c>
      <c r="C525" s="354" t="s">
        <v>277</v>
      </c>
      <c r="D525" s="354" t="s">
        <v>928</v>
      </c>
      <c r="E525" s="530" t="s">
        <v>375</v>
      </c>
      <c r="F525" s="530"/>
      <c r="G525" s="355" t="s">
        <v>319</v>
      </c>
      <c r="H525" s="374">
        <v>1</v>
      </c>
      <c r="I525" s="357">
        <v>0.12</v>
      </c>
      <c r="J525" s="357">
        <v>0.12</v>
      </c>
    </row>
    <row r="526" spans="1:10" ht="24" customHeight="1" x14ac:dyDescent="0.25">
      <c r="A526" s="383" t="s">
        <v>393</v>
      </c>
      <c r="B526" s="384" t="s">
        <v>929</v>
      </c>
      <c r="C526" s="383" t="s">
        <v>277</v>
      </c>
      <c r="D526" s="383" t="s">
        <v>930</v>
      </c>
      <c r="E526" s="523" t="s">
        <v>568</v>
      </c>
      <c r="F526" s="523"/>
      <c r="G526" s="385" t="s">
        <v>319</v>
      </c>
      <c r="H526" s="386">
        <v>8.2000000000000007E-3</v>
      </c>
      <c r="I526" s="387">
        <v>15.35</v>
      </c>
      <c r="J526" s="387">
        <v>0.12</v>
      </c>
    </row>
    <row r="527" spans="1:10" ht="25.5" x14ac:dyDescent="0.25">
      <c r="A527" s="380"/>
      <c r="B527" s="380"/>
      <c r="C527" s="380"/>
      <c r="D527" s="380"/>
      <c r="E527" s="380" t="s">
        <v>385</v>
      </c>
      <c r="F527" s="381">
        <v>0.12</v>
      </c>
      <c r="G527" s="380" t="s">
        <v>386</v>
      </c>
      <c r="H527" s="381">
        <v>0</v>
      </c>
      <c r="I527" s="380" t="s">
        <v>387</v>
      </c>
      <c r="J527" s="381">
        <v>0.12</v>
      </c>
    </row>
    <row r="528" spans="1:10" ht="15.75" thickBot="1" x14ac:dyDescent="0.3">
      <c r="A528" s="380"/>
      <c r="B528" s="380"/>
      <c r="C528" s="380"/>
      <c r="D528" s="380"/>
      <c r="E528" s="380" t="s">
        <v>388</v>
      </c>
      <c r="F528" s="381">
        <v>0.03</v>
      </c>
      <c r="G528" s="380"/>
      <c r="H528" s="524" t="s">
        <v>389</v>
      </c>
      <c r="I528" s="524"/>
      <c r="J528" s="381">
        <v>0.15</v>
      </c>
    </row>
    <row r="529" spans="1:10" ht="0.95" customHeight="1" thickTop="1" x14ac:dyDescent="0.25">
      <c r="A529" s="382"/>
      <c r="B529" s="382"/>
      <c r="C529" s="382"/>
      <c r="D529" s="382"/>
      <c r="E529" s="382"/>
      <c r="F529" s="382"/>
      <c r="G529" s="382"/>
      <c r="H529" s="382"/>
      <c r="I529" s="382"/>
      <c r="J529" s="382"/>
    </row>
    <row r="530" spans="1:10" ht="18" customHeight="1" x14ac:dyDescent="0.25">
      <c r="A530" s="371"/>
      <c r="B530" s="372" t="s">
        <v>364</v>
      </c>
      <c r="C530" s="371" t="s">
        <v>365</v>
      </c>
      <c r="D530" s="371" t="s">
        <v>366</v>
      </c>
      <c r="E530" s="531" t="s">
        <v>367</v>
      </c>
      <c r="F530" s="531"/>
      <c r="G530" s="373" t="s">
        <v>368</v>
      </c>
      <c r="H530" s="372" t="s">
        <v>369</v>
      </c>
      <c r="I530" s="372" t="s">
        <v>370</v>
      </c>
      <c r="J530" s="372" t="s">
        <v>371</v>
      </c>
    </row>
    <row r="531" spans="1:10" ht="26.1" customHeight="1" x14ac:dyDescent="0.25">
      <c r="A531" s="354" t="s">
        <v>372</v>
      </c>
      <c r="B531" s="356" t="s">
        <v>945</v>
      </c>
      <c r="C531" s="354" t="s">
        <v>277</v>
      </c>
      <c r="D531" s="354" t="s">
        <v>946</v>
      </c>
      <c r="E531" s="530" t="s">
        <v>375</v>
      </c>
      <c r="F531" s="530"/>
      <c r="G531" s="355" t="s">
        <v>319</v>
      </c>
      <c r="H531" s="374">
        <v>1</v>
      </c>
      <c r="I531" s="357">
        <v>0.4</v>
      </c>
      <c r="J531" s="357">
        <v>0.4</v>
      </c>
    </row>
    <row r="532" spans="1:10" ht="24" customHeight="1" x14ac:dyDescent="0.25">
      <c r="A532" s="383" t="s">
        <v>393</v>
      </c>
      <c r="B532" s="384" t="s">
        <v>947</v>
      </c>
      <c r="C532" s="383" t="s">
        <v>277</v>
      </c>
      <c r="D532" s="383" t="s">
        <v>774</v>
      </c>
      <c r="E532" s="523" t="s">
        <v>568</v>
      </c>
      <c r="F532" s="523"/>
      <c r="G532" s="385" t="s">
        <v>319</v>
      </c>
      <c r="H532" s="386">
        <v>2.6599999999999999E-2</v>
      </c>
      <c r="I532" s="387">
        <v>15.35</v>
      </c>
      <c r="J532" s="387">
        <v>0.4</v>
      </c>
    </row>
    <row r="533" spans="1:10" ht="25.5" x14ac:dyDescent="0.25">
      <c r="A533" s="380"/>
      <c r="B533" s="380"/>
      <c r="C533" s="380"/>
      <c r="D533" s="380"/>
      <c r="E533" s="380" t="s">
        <v>385</v>
      </c>
      <c r="F533" s="381">
        <v>0.4</v>
      </c>
      <c r="G533" s="380" t="s">
        <v>386</v>
      </c>
      <c r="H533" s="381">
        <v>0</v>
      </c>
      <c r="I533" s="380" t="s">
        <v>387</v>
      </c>
      <c r="J533" s="381">
        <v>0.4</v>
      </c>
    </row>
    <row r="534" spans="1:10" ht="15.75" thickBot="1" x14ac:dyDescent="0.3">
      <c r="A534" s="380"/>
      <c r="B534" s="380"/>
      <c r="C534" s="380"/>
      <c r="D534" s="380"/>
      <c r="E534" s="380" t="s">
        <v>388</v>
      </c>
      <c r="F534" s="381">
        <v>0.12</v>
      </c>
      <c r="G534" s="380"/>
      <c r="H534" s="524" t="s">
        <v>389</v>
      </c>
      <c r="I534" s="524"/>
      <c r="J534" s="381">
        <v>0.52</v>
      </c>
    </row>
    <row r="535" spans="1:10" ht="0.95" customHeight="1" thickTop="1" x14ac:dyDescent="0.25">
      <c r="A535" s="382"/>
      <c r="B535" s="382"/>
      <c r="C535" s="382"/>
      <c r="D535" s="382"/>
      <c r="E535" s="382"/>
      <c r="F535" s="382"/>
      <c r="G535" s="382"/>
      <c r="H535" s="382"/>
      <c r="I535" s="382"/>
      <c r="J535" s="382"/>
    </row>
    <row r="536" spans="1:10" ht="18" customHeight="1" x14ac:dyDescent="0.25">
      <c r="A536" s="371"/>
      <c r="B536" s="372" t="s">
        <v>364</v>
      </c>
      <c r="C536" s="371" t="s">
        <v>365</v>
      </c>
      <c r="D536" s="371" t="s">
        <v>366</v>
      </c>
      <c r="E536" s="531" t="s">
        <v>367</v>
      </c>
      <c r="F536" s="531"/>
      <c r="G536" s="373" t="s">
        <v>368</v>
      </c>
      <c r="H536" s="372" t="s">
        <v>369</v>
      </c>
      <c r="I536" s="372" t="s">
        <v>370</v>
      </c>
      <c r="J536" s="372" t="s">
        <v>371</v>
      </c>
    </row>
    <row r="537" spans="1:10" ht="26.1" customHeight="1" x14ac:dyDescent="0.25">
      <c r="A537" s="354" t="s">
        <v>372</v>
      </c>
      <c r="B537" s="356" t="s">
        <v>948</v>
      </c>
      <c r="C537" s="354" t="s">
        <v>277</v>
      </c>
      <c r="D537" s="354" t="s">
        <v>949</v>
      </c>
      <c r="E537" s="530" t="s">
        <v>375</v>
      </c>
      <c r="F537" s="530"/>
      <c r="G537" s="355" t="s">
        <v>319</v>
      </c>
      <c r="H537" s="374">
        <v>1</v>
      </c>
      <c r="I537" s="357">
        <v>0.04</v>
      </c>
      <c r="J537" s="357">
        <v>0.04</v>
      </c>
    </row>
    <row r="538" spans="1:10" ht="24" customHeight="1" x14ac:dyDescent="0.25">
      <c r="A538" s="383" t="s">
        <v>393</v>
      </c>
      <c r="B538" s="384" t="s">
        <v>950</v>
      </c>
      <c r="C538" s="383" t="s">
        <v>277</v>
      </c>
      <c r="D538" s="383" t="s">
        <v>951</v>
      </c>
      <c r="E538" s="523" t="s">
        <v>568</v>
      </c>
      <c r="F538" s="523"/>
      <c r="G538" s="385" t="s">
        <v>319</v>
      </c>
      <c r="H538" s="386">
        <v>3.5999999999999999E-3</v>
      </c>
      <c r="I538" s="387">
        <v>13.19</v>
      </c>
      <c r="J538" s="387">
        <v>0.04</v>
      </c>
    </row>
    <row r="539" spans="1:10" ht="25.5" x14ac:dyDescent="0.25">
      <c r="A539" s="380"/>
      <c r="B539" s="380"/>
      <c r="C539" s="380"/>
      <c r="D539" s="380"/>
      <c r="E539" s="380" t="s">
        <v>385</v>
      </c>
      <c r="F539" s="381">
        <v>0.04</v>
      </c>
      <c r="G539" s="380" t="s">
        <v>386</v>
      </c>
      <c r="H539" s="381">
        <v>0</v>
      </c>
      <c r="I539" s="380" t="s">
        <v>387</v>
      </c>
      <c r="J539" s="381">
        <v>0.04</v>
      </c>
    </row>
    <row r="540" spans="1:10" ht="15.75" thickBot="1" x14ac:dyDescent="0.3">
      <c r="A540" s="380"/>
      <c r="B540" s="380"/>
      <c r="C540" s="380"/>
      <c r="D540" s="380"/>
      <c r="E540" s="380" t="s">
        <v>388</v>
      </c>
      <c r="F540" s="381">
        <v>0.01</v>
      </c>
      <c r="G540" s="380"/>
      <c r="H540" s="524" t="s">
        <v>389</v>
      </c>
      <c r="I540" s="524"/>
      <c r="J540" s="381">
        <v>0.05</v>
      </c>
    </row>
    <row r="541" spans="1:10" ht="0.95" customHeight="1" thickTop="1" x14ac:dyDescent="0.25">
      <c r="A541" s="382"/>
      <c r="B541" s="382"/>
      <c r="C541" s="382"/>
      <c r="D541" s="382"/>
      <c r="E541" s="382"/>
      <c r="F541" s="382"/>
      <c r="G541" s="382"/>
      <c r="H541" s="382"/>
      <c r="I541" s="382"/>
      <c r="J541" s="382"/>
    </row>
    <row r="542" spans="1:10" ht="18" customHeight="1" x14ac:dyDescent="0.25">
      <c r="A542" s="371"/>
      <c r="B542" s="372" t="s">
        <v>364</v>
      </c>
      <c r="C542" s="371" t="s">
        <v>365</v>
      </c>
      <c r="D542" s="371" t="s">
        <v>366</v>
      </c>
      <c r="E542" s="531" t="s">
        <v>367</v>
      </c>
      <c r="F542" s="531"/>
      <c r="G542" s="373" t="s">
        <v>368</v>
      </c>
      <c r="H542" s="372" t="s">
        <v>369</v>
      </c>
      <c r="I542" s="372" t="s">
        <v>370</v>
      </c>
      <c r="J542" s="372" t="s">
        <v>371</v>
      </c>
    </row>
    <row r="543" spans="1:10" ht="26.1" customHeight="1" x14ac:dyDescent="0.25">
      <c r="A543" s="354" t="s">
        <v>372</v>
      </c>
      <c r="B543" s="356" t="s">
        <v>952</v>
      </c>
      <c r="C543" s="354" t="s">
        <v>277</v>
      </c>
      <c r="D543" s="354" t="s">
        <v>953</v>
      </c>
      <c r="E543" s="530" t="s">
        <v>375</v>
      </c>
      <c r="F543" s="530"/>
      <c r="G543" s="355" t="s">
        <v>319</v>
      </c>
      <c r="H543" s="374">
        <v>1</v>
      </c>
      <c r="I543" s="357">
        <v>0.04</v>
      </c>
      <c r="J543" s="357">
        <v>0.04</v>
      </c>
    </row>
    <row r="544" spans="1:10" ht="24" customHeight="1" x14ac:dyDescent="0.25">
      <c r="A544" s="383" t="s">
        <v>393</v>
      </c>
      <c r="B544" s="384" t="s">
        <v>954</v>
      </c>
      <c r="C544" s="383" t="s">
        <v>277</v>
      </c>
      <c r="D544" s="383" t="s">
        <v>955</v>
      </c>
      <c r="E544" s="523" t="s">
        <v>568</v>
      </c>
      <c r="F544" s="523"/>
      <c r="G544" s="385" t="s">
        <v>319</v>
      </c>
      <c r="H544" s="386">
        <v>5.8999999999999999E-3</v>
      </c>
      <c r="I544" s="387">
        <v>8.32</v>
      </c>
      <c r="J544" s="387">
        <v>0.04</v>
      </c>
    </row>
    <row r="545" spans="1:10" ht="25.5" x14ac:dyDescent="0.25">
      <c r="A545" s="380"/>
      <c r="B545" s="380"/>
      <c r="C545" s="380"/>
      <c r="D545" s="380"/>
      <c r="E545" s="380" t="s">
        <v>385</v>
      </c>
      <c r="F545" s="381">
        <v>0.04</v>
      </c>
      <c r="G545" s="380" t="s">
        <v>386</v>
      </c>
      <c r="H545" s="381">
        <v>0</v>
      </c>
      <c r="I545" s="380" t="s">
        <v>387</v>
      </c>
      <c r="J545" s="381">
        <v>0.04</v>
      </c>
    </row>
    <row r="546" spans="1:10" ht="15.75" thickBot="1" x14ac:dyDescent="0.3">
      <c r="A546" s="380"/>
      <c r="B546" s="380"/>
      <c r="C546" s="380"/>
      <c r="D546" s="380"/>
      <c r="E546" s="380" t="s">
        <v>388</v>
      </c>
      <c r="F546" s="381">
        <v>0.01</v>
      </c>
      <c r="G546" s="380"/>
      <c r="H546" s="524" t="s">
        <v>389</v>
      </c>
      <c r="I546" s="524"/>
      <c r="J546" s="381">
        <v>0.05</v>
      </c>
    </row>
    <row r="547" spans="1:10" ht="0.95" customHeight="1" thickTop="1" x14ac:dyDescent="0.25">
      <c r="A547" s="382"/>
      <c r="B547" s="382"/>
      <c r="C547" s="382"/>
      <c r="D547" s="382"/>
      <c r="E547" s="382"/>
      <c r="F547" s="382"/>
      <c r="G547" s="382"/>
      <c r="H547" s="382"/>
      <c r="I547" s="382"/>
      <c r="J547" s="382"/>
    </row>
    <row r="548" spans="1:10" ht="18" customHeight="1" x14ac:dyDescent="0.25">
      <c r="A548" s="371"/>
      <c r="B548" s="372" t="s">
        <v>364</v>
      </c>
      <c r="C548" s="371" t="s">
        <v>365</v>
      </c>
      <c r="D548" s="371" t="s">
        <v>366</v>
      </c>
      <c r="E548" s="531" t="s">
        <v>367</v>
      </c>
      <c r="F548" s="531"/>
      <c r="G548" s="373" t="s">
        <v>368</v>
      </c>
      <c r="H548" s="372" t="s">
        <v>369</v>
      </c>
      <c r="I548" s="372" t="s">
        <v>370</v>
      </c>
      <c r="J548" s="372" t="s">
        <v>371</v>
      </c>
    </row>
    <row r="549" spans="1:10" ht="26.1" customHeight="1" x14ac:dyDescent="0.25">
      <c r="A549" s="354" t="s">
        <v>372</v>
      </c>
      <c r="B549" s="356" t="s">
        <v>1344</v>
      </c>
      <c r="C549" s="354" t="s">
        <v>277</v>
      </c>
      <c r="D549" s="354" t="s">
        <v>1345</v>
      </c>
      <c r="E549" s="530" t="s">
        <v>375</v>
      </c>
      <c r="F549" s="530"/>
      <c r="G549" s="355" t="s">
        <v>319</v>
      </c>
      <c r="H549" s="374">
        <v>1</v>
      </c>
      <c r="I549" s="357">
        <v>0.16</v>
      </c>
      <c r="J549" s="357">
        <v>0.16</v>
      </c>
    </row>
    <row r="550" spans="1:10" ht="24" customHeight="1" x14ac:dyDescent="0.25">
      <c r="A550" s="383" t="s">
        <v>393</v>
      </c>
      <c r="B550" s="384" t="s">
        <v>1346</v>
      </c>
      <c r="C550" s="383" t="s">
        <v>277</v>
      </c>
      <c r="D550" s="383" t="s">
        <v>1347</v>
      </c>
      <c r="E550" s="523" t="s">
        <v>568</v>
      </c>
      <c r="F550" s="523"/>
      <c r="G550" s="385" t="s">
        <v>319</v>
      </c>
      <c r="H550" s="386">
        <v>1.0500000000000001E-2</v>
      </c>
      <c r="I550" s="387">
        <v>15.35</v>
      </c>
      <c r="J550" s="387">
        <v>0.16</v>
      </c>
    </row>
    <row r="551" spans="1:10" ht="25.5" x14ac:dyDescent="0.25">
      <c r="A551" s="380"/>
      <c r="B551" s="380"/>
      <c r="C551" s="380"/>
      <c r="D551" s="380"/>
      <c r="E551" s="380" t="s">
        <v>385</v>
      </c>
      <c r="F551" s="381">
        <v>0.16</v>
      </c>
      <c r="G551" s="380" t="s">
        <v>386</v>
      </c>
      <c r="H551" s="381">
        <v>0</v>
      </c>
      <c r="I551" s="380" t="s">
        <v>387</v>
      </c>
      <c r="J551" s="381">
        <v>0.16</v>
      </c>
    </row>
    <row r="552" spans="1:10" ht="15.75" thickBot="1" x14ac:dyDescent="0.3">
      <c r="A552" s="380"/>
      <c r="B552" s="380"/>
      <c r="C552" s="380"/>
      <c r="D552" s="380"/>
      <c r="E552" s="380" t="s">
        <v>388</v>
      </c>
      <c r="F552" s="381">
        <v>0.04</v>
      </c>
      <c r="G552" s="380"/>
      <c r="H552" s="524" t="s">
        <v>389</v>
      </c>
      <c r="I552" s="524"/>
      <c r="J552" s="381">
        <v>0.2</v>
      </c>
    </row>
    <row r="553" spans="1:10" ht="0.95" customHeight="1" thickTop="1" x14ac:dyDescent="0.25">
      <c r="A553" s="382"/>
      <c r="B553" s="382"/>
      <c r="C553" s="382"/>
      <c r="D553" s="382"/>
      <c r="E553" s="382"/>
      <c r="F553" s="382"/>
      <c r="G553" s="382"/>
      <c r="H553" s="382"/>
      <c r="I553" s="382"/>
      <c r="J553" s="382"/>
    </row>
    <row r="554" spans="1:10" ht="18" customHeight="1" x14ac:dyDescent="0.25">
      <c r="A554" s="371"/>
      <c r="B554" s="372" t="s">
        <v>364</v>
      </c>
      <c r="C554" s="371" t="s">
        <v>365</v>
      </c>
      <c r="D554" s="371" t="s">
        <v>366</v>
      </c>
      <c r="E554" s="531" t="s">
        <v>367</v>
      </c>
      <c r="F554" s="531"/>
      <c r="G554" s="373" t="s">
        <v>368</v>
      </c>
      <c r="H554" s="372" t="s">
        <v>369</v>
      </c>
      <c r="I554" s="372" t="s">
        <v>370</v>
      </c>
      <c r="J554" s="372" t="s">
        <v>371</v>
      </c>
    </row>
    <row r="555" spans="1:10" ht="26.1" customHeight="1" x14ac:dyDescent="0.25">
      <c r="A555" s="354" t="s">
        <v>372</v>
      </c>
      <c r="B555" s="356" t="s">
        <v>963</v>
      </c>
      <c r="C555" s="354" t="s">
        <v>277</v>
      </c>
      <c r="D555" s="354" t="s">
        <v>964</v>
      </c>
      <c r="E555" s="530" t="s">
        <v>375</v>
      </c>
      <c r="F555" s="530"/>
      <c r="G555" s="355" t="s">
        <v>319</v>
      </c>
      <c r="H555" s="374">
        <v>1</v>
      </c>
      <c r="I555" s="357">
        <v>0.16</v>
      </c>
      <c r="J555" s="357">
        <v>0.16</v>
      </c>
    </row>
    <row r="556" spans="1:10" ht="24" customHeight="1" x14ac:dyDescent="0.25">
      <c r="A556" s="383" t="s">
        <v>393</v>
      </c>
      <c r="B556" s="384" t="s">
        <v>965</v>
      </c>
      <c r="C556" s="383" t="s">
        <v>277</v>
      </c>
      <c r="D556" s="383" t="s">
        <v>966</v>
      </c>
      <c r="E556" s="523" t="s">
        <v>568</v>
      </c>
      <c r="F556" s="523"/>
      <c r="G556" s="385" t="s">
        <v>319</v>
      </c>
      <c r="H556" s="386">
        <v>1.5100000000000001E-2</v>
      </c>
      <c r="I556" s="387">
        <v>11.11</v>
      </c>
      <c r="J556" s="387">
        <v>0.16</v>
      </c>
    </row>
    <row r="557" spans="1:10" ht="25.5" x14ac:dyDescent="0.25">
      <c r="A557" s="380"/>
      <c r="B557" s="380"/>
      <c r="C557" s="380"/>
      <c r="D557" s="380"/>
      <c r="E557" s="380" t="s">
        <v>385</v>
      </c>
      <c r="F557" s="381">
        <v>0.16</v>
      </c>
      <c r="G557" s="380" t="s">
        <v>386</v>
      </c>
      <c r="H557" s="381">
        <v>0</v>
      </c>
      <c r="I557" s="380" t="s">
        <v>387</v>
      </c>
      <c r="J557" s="381">
        <v>0.16</v>
      </c>
    </row>
    <row r="558" spans="1:10" ht="15.75" thickBot="1" x14ac:dyDescent="0.3">
      <c r="A558" s="380"/>
      <c r="B558" s="380"/>
      <c r="C558" s="380"/>
      <c r="D558" s="380"/>
      <c r="E558" s="380" t="s">
        <v>388</v>
      </c>
      <c r="F558" s="381">
        <v>0.04</v>
      </c>
      <c r="G558" s="380"/>
      <c r="H558" s="524" t="s">
        <v>389</v>
      </c>
      <c r="I558" s="524"/>
      <c r="J558" s="381">
        <v>0.2</v>
      </c>
    </row>
    <row r="559" spans="1:10" ht="0.95" customHeight="1" thickTop="1" x14ac:dyDescent="0.25">
      <c r="A559" s="382"/>
      <c r="B559" s="382"/>
      <c r="C559" s="382"/>
      <c r="D559" s="382"/>
      <c r="E559" s="382"/>
      <c r="F559" s="382"/>
      <c r="G559" s="382"/>
      <c r="H559" s="382"/>
      <c r="I559" s="382"/>
      <c r="J559" s="382"/>
    </row>
    <row r="560" spans="1:10" ht="18" customHeight="1" x14ac:dyDescent="0.25">
      <c r="A560" s="371"/>
      <c r="B560" s="372" t="s">
        <v>364</v>
      </c>
      <c r="C560" s="371" t="s">
        <v>365</v>
      </c>
      <c r="D560" s="371" t="s">
        <v>366</v>
      </c>
      <c r="E560" s="531" t="s">
        <v>367</v>
      </c>
      <c r="F560" s="531"/>
      <c r="G560" s="373" t="s">
        <v>368</v>
      </c>
      <c r="H560" s="372" t="s">
        <v>369</v>
      </c>
      <c r="I560" s="372" t="s">
        <v>370</v>
      </c>
      <c r="J560" s="372" t="s">
        <v>371</v>
      </c>
    </row>
    <row r="561" spans="1:10" ht="39" customHeight="1" x14ac:dyDescent="0.25">
      <c r="A561" s="354" t="s">
        <v>372</v>
      </c>
      <c r="B561" s="356" t="s">
        <v>986</v>
      </c>
      <c r="C561" s="354" t="s">
        <v>280</v>
      </c>
      <c r="D561" s="354" t="s">
        <v>704</v>
      </c>
      <c r="E561" s="530" t="s">
        <v>392</v>
      </c>
      <c r="F561" s="530"/>
      <c r="G561" s="355" t="s">
        <v>294</v>
      </c>
      <c r="H561" s="374">
        <v>1</v>
      </c>
      <c r="I561" s="357">
        <v>21.69</v>
      </c>
      <c r="J561" s="357">
        <v>21.69</v>
      </c>
    </row>
    <row r="562" spans="1:10" ht="15" customHeight="1" x14ac:dyDescent="0.25">
      <c r="A562" s="531" t="s">
        <v>662</v>
      </c>
      <c r="B562" s="534" t="s">
        <v>364</v>
      </c>
      <c r="C562" s="531" t="s">
        <v>365</v>
      </c>
      <c r="D562" s="531" t="s">
        <v>663</v>
      </c>
      <c r="E562" s="534" t="s">
        <v>664</v>
      </c>
      <c r="F562" s="533" t="s">
        <v>665</v>
      </c>
      <c r="G562" s="534"/>
      <c r="H562" s="533" t="s">
        <v>666</v>
      </c>
      <c r="I562" s="534"/>
      <c r="J562" s="534" t="s">
        <v>667</v>
      </c>
    </row>
    <row r="563" spans="1:10" ht="15" customHeight="1" x14ac:dyDescent="0.25">
      <c r="A563" s="534"/>
      <c r="B563" s="534"/>
      <c r="C563" s="534"/>
      <c r="D563" s="534"/>
      <c r="E563" s="534"/>
      <c r="F563" s="372" t="s">
        <v>668</v>
      </c>
      <c r="G563" s="372" t="s">
        <v>669</v>
      </c>
      <c r="H563" s="372" t="s">
        <v>668</v>
      </c>
      <c r="I563" s="372" t="s">
        <v>669</v>
      </c>
      <c r="J563" s="534"/>
    </row>
    <row r="564" spans="1:10" ht="26.1" customHeight="1" x14ac:dyDescent="0.25">
      <c r="A564" s="383" t="s">
        <v>393</v>
      </c>
      <c r="B564" s="384" t="s">
        <v>292</v>
      </c>
      <c r="C564" s="383" t="s">
        <v>280</v>
      </c>
      <c r="D564" s="383" t="s">
        <v>793</v>
      </c>
      <c r="E564" s="386">
        <v>1</v>
      </c>
      <c r="F564" s="387">
        <v>1</v>
      </c>
      <c r="G564" s="387">
        <v>0</v>
      </c>
      <c r="H564" s="388">
        <v>152.85239999999999</v>
      </c>
      <c r="I564" s="388">
        <v>46.717399999999998</v>
      </c>
      <c r="J564" s="388">
        <v>152.85239999999999</v>
      </c>
    </row>
    <row r="565" spans="1:10" ht="20.100000000000001" customHeight="1" x14ac:dyDescent="0.25">
      <c r="A565" s="532"/>
      <c r="B565" s="532"/>
      <c r="C565" s="532"/>
      <c r="D565" s="532"/>
      <c r="E565" s="532"/>
      <c r="F565" s="532" t="s">
        <v>676</v>
      </c>
      <c r="G565" s="532"/>
      <c r="H565" s="532"/>
      <c r="I565" s="532"/>
      <c r="J565" s="389">
        <v>152.85239999999999</v>
      </c>
    </row>
    <row r="566" spans="1:10" ht="20.100000000000001" customHeight="1" x14ac:dyDescent="0.25">
      <c r="A566" s="371" t="s">
        <v>677</v>
      </c>
      <c r="B566" s="372" t="s">
        <v>364</v>
      </c>
      <c r="C566" s="371" t="s">
        <v>365</v>
      </c>
      <c r="D566" s="371" t="s">
        <v>568</v>
      </c>
      <c r="E566" s="372" t="s">
        <v>664</v>
      </c>
      <c r="F566" s="534" t="s">
        <v>678</v>
      </c>
      <c r="G566" s="534"/>
      <c r="H566" s="534"/>
      <c r="I566" s="534"/>
      <c r="J566" s="372" t="s">
        <v>667</v>
      </c>
    </row>
    <row r="567" spans="1:10" ht="24" customHeight="1" x14ac:dyDescent="0.25">
      <c r="A567" s="383" t="s">
        <v>393</v>
      </c>
      <c r="B567" s="384" t="s">
        <v>293</v>
      </c>
      <c r="C567" s="383" t="s">
        <v>280</v>
      </c>
      <c r="D567" s="383" t="s">
        <v>288</v>
      </c>
      <c r="E567" s="386">
        <v>6</v>
      </c>
      <c r="F567" s="383"/>
      <c r="G567" s="383"/>
      <c r="H567" s="383"/>
      <c r="I567" s="388">
        <v>17.319199999999999</v>
      </c>
      <c r="J567" s="388">
        <v>103.9152</v>
      </c>
    </row>
    <row r="568" spans="1:10" ht="20.100000000000001" customHeight="1" x14ac:dyDescent="0.25">
      <c r="A568" s="532"/>
      <c r="B568" s="532"/>
      <c r="C568" s="532"/>
      <c r="D568" s="532"/>
      <c r="E568" s="532"/>
      <c r="F568" s="532" t="s">
        <v>679</v>
      </c>
      <c r="G568" s="532"/>
      <c r="H568" s="532"/>
      <c r="I568" s="532"/>
      <c r="J568" s="389">
        <v>103.9152</v>
      </c>
    </row>
    <row r="569" spans="1:10" ht="20.100000000000001" customHeight="1" x14ac:dyDescent="0.25">
      <c r="A569" s="532"/>
      <c r="B569" s="532"/>
      <c r="C569" s="532"/>
      <c r="D569" s="532"/>
      <c r="E569" s="532"/>
      <c r="F569" s="532" t="s">
        <v>680</v>
      </c>
      <c r="G569" s="532"/>
      <c r="H569" s="532"/>
      <c r="I569" s="532"/>
      <c r="J569" s="389">
        <v>0</v>
      </c>
    </row>
    <row r="570" spans="1:10" ht="20.100000000000001" customHeight="1" x14ac:dyDescent="0.25">
      <c r="A570" s="532"/>
      <c r="B570" s="532"/>
      <c r="C570" s="532"/>
      <c r="D570" s="532"/>
      <c r="E570" s="532"/>
      <c r="F570" s="532" t="s">
        <v>681</v>
      </c>
      <c r="G570" s="532"/>
      <c r="H570" s="532"/>
      <c r="I570" s="532"/>
      <c r="J570" s="389">
        <v>256.76760000000002</v>
      </c>
    </row>
    <row r="571" spans="1:10" ht="20.100000000000001" customHeight="1" x14ac:dyDescent="0.25">
      <c r="A571" s="532"/>
      <c r="B571" s="532"/>
      <c r="C571" s="532"/>
      <c r="D571" s="532"/>
      <c r="E571" s="532"/>
      <c r="F571" s="532" t="s">
        <v>682</v>
      </c>
      <c r="G571" s="532"/>
      <c r="H571" s="532"/>
      <c r="I571" s="532"/>
      <c r="J571" s="389">
        <v>0</v>
      </c>
    </row>
    <row r="572" spans="1:10" ht="20.100000000000001" customHeight="1" x14ac:dyDescent="0.25">
      <c r="A572" s="532"/>
      <c r="B572" s="532"/>
      <c r="C572" s="532"/>
      <c r="D572" s="532"/>
      <c r="E572" s="532"/>
      <c r="F572" s="532" t="s">
        <v>683</v>
      </c>
      <c r="G572" s="532"/>
      <c r="H572" s="532"/>
      <c r="I572" s="532"/>
      <c r="J572" s="389">
        <v>0</v>
      </c>
    </row>
    <row r="573" spans="1:10" ht="20.100000000000001" customHeight="1" x14ac:dyDescent="0.25">
      <c r="A573" s="532"/>
      <c r="B573" s="532"/>
      <c r="C573" s="532"/>
      <c r="D573" s="532"/>
      <c r="E573" s="532"/>
      <c r="F573" s="532" t="s">
        <v>684</v>
      </c>
      <c r="G573" s="532"/>
      <c r="H573" s="532"/>
      <c r="I573" s="532"/>
      <c r="J573" s="389">
        <v>11.84</v>
      </c>
    </row>
    <row r="574" spans="1:10" ht="20.100000000000001" customHeight="1" x14ac:dyDescent="0.25">
      <c r="A574" s="532"/>
      <c r="B574" s="532"/>
      <c r="C574" s="532"/>
      <c r="D574" s="532"/>
      <c r="E574" s="532"/>
      <c r="F574" s="532" t="s">
        <v>685</v>
      </c>
      <c r="G574" s="532"/>
      <c r="H574" s="532"/>
      <c r="I574" s="532"/>
      <c r="J574" s="389">
        <v>21.686499999999999</v>
      </c>
    </row>
    <row r="575" spans="1:10" ht="25.5" x14ac:dyDescent="0.25">
      <c r="A575" s="380"/>
      <c r="B575" s="380"/>
      <c r="C575" s="380"/>
      <c r="D575" s="380"/>
      <c r="E575" s="380" t="s">
        <v>385</v>
      </c>
      <c r="F575" s="381">
        <v>8.7766216216216222</v>
      </c>
      <c r="G575" s="380" t="s">
        <v>386</v>
      </c>
      <c r="H575" s="381">
        <v>0</v>
      </c>
      <c r="I575" s="380" t="s">
        <v>387</v>
      </c>
      <c r="J575" s="381">
        <v>8.7766216216216222</v>
      </c>
    </row>
    <row r="576" spans="1:10" ht="15.75" thickBot="1" x14ac:dyDescent="0.3">
      <c r="A576" s="380"/>
      <c r="B576" s="380"/>
      <c r="C576" s="380"/>
      <c r="D576" s="380"/>
      <c r="E576" s="380" t="s">
        <v>388</v>
      </c>
      <c r="F576" s="381">
        <v>6.5</v>
      </c>
      <c r="G576" s="380"/>
      <c r="H576" s="524" t="s">
        <v>389</v>
      </c>
      <c r="I576" s="524"/>
      <c r="J576" s="381">
        <v>28.19</v>
      </c>
    </row>
    <row r="577" spans="1:10" ht="0.95" customHeight="1" thickTop="1" x14ac:dyDescent="0.25">
      <c r="A577" s="382"/>
      <c r="B577" s="382"/>
      <c r="C577" s="382"/>
      <c r="D577" s="382"/>
      <c r="E577" s="382"/>
      <c r="F577" s="382"/>
      <c r="G577" s="382"/>
      <c r="H577" s="382"/>
      <c r="I577" s="382"/>
      <c r="J577" s="382"/>
    </row>
    <row r="578" spans="1:10" ht="18" customHeight="1" x14ac:dyDescent="0.25">
      <c r="A578" s="371"/>
      <c r="B578" s="372" t="s">
        <v>364</v>
      </c>
      <c r="C578" s="371" t="s">
        <v>365</v>
      </c>
      <c r="D578" s="371" t="s">
        <v>366</v>
      </c>
      <c r="E578" s="531" t="s">
        <v>367</v>
      </c>
      <c r="F578" s="531"/>
      <c r="G578" s="373" t="s">
        <v>368</v>
      </c>
      <c r="H578" s="372" t="s">
        <v>369</v>
      </c>
      <c r="I578" s="372" t="s">
        <v>370</v>
      </c>
      <c r="J578" s="372" t="s">
        <v>371</v>
      </c>
    </row>
    <row r="579" spans="1:10" ht="24" customHeight="1" x14ac:dyDescent="0.25">
      <c r="A579" s="354" t="s">
        <v>372</v>
      </c>
      <c r="B579" s="356" t="s">
        <v>988</v>
      </c>
      <c r="C579" s="354" t="s">
        <v>280</v>
      </c>
      <c r="D579" s="354" t="s">
        <v>692</v>
      </c>
      <c r="E579" s="530" t="s">
        <v>392</v>
      </c>
      <c r="F579" s="530"/>
      <c r="G579" s="355" t="s">
        <v>348</v>
      </c>
      <c r="H579" s="374">
        <v>1</v>
      </c>
      <c r="I579" s="357">
        <v>7.74</v>
      </c>
      <c r="J579" s="357">
        <v>7.74</v>
      </c>
    </row>
    <row r="580" spans="1:10" ht="20.100000000000001" customHeight="1" x14ac:dyDescent="0.25">
      <c r="A580" s="532"/>
      <c r="B580" s="532"/>
      <c r="C580" s="532"/>
      <c r="D580" s="532"/>
      <c r="E580" s="532"/>
      <c r="F580" s="532" t="s">
        <v>681</v>
      </c>
      <c r="G580" s="532"/>
      <c r="H580" s="532"/>
      <c r="I580" s="532"/>
      <c r="J580" s="389">
        <v>0</v>
      </c>
    </row>
    <row r="581" spans="1:10" ht="20.100000000000001" customHeight="1" x14ac:dyDescent="0.25">
      <c r="A581" s="532"/>
      <c r="B581" s="532"/>
      <c r="C581" s="532"/>
      <c r="D581" s="532"/>
      <c r="E581" s="532"/>
      <c r="F581" s="532" t="s">
        <v>682</v>
      </c>
      <c r="G581" s="532"/>
      <c r="H581" s="532"/>
      <c r="I581" s="532"/>
      <c r="J581" s="389">
        <v>0</v>
      </c>
    </row>
    <row r="582" spans="1:10" ht="20.100000000000001" customHeight="1" x14ac:dyDescent="0.25">
      <c r="A582" s="532"/>
      <c r="B582" s="532"/>
      <c r="C582" s="532"/>
      <c r="D582" s="532"/>
      <c r="E582" s="532"/>
      <c r="F582" s="532" t="s">
        <v>683</v>
      </c>
      <c r="G582" s="532"/>
      <c r="H582" s="532"/>
      <c r="I582" s="532"/>
      <c r="J582" s="389">
        <v>0</v>
      </c>
    </row>
    <row r="583" spans="1:10" ht="20.100000000000001" customHeight="1" x14ac:dyDescent="0.25">
      <c r="A583" s="532"/>
      <c r="B583" s="532"/>
      <c r="C583" s="532"/>
      <c r="D583" s="532"/>
      <c r="E583" s="532"/>
      <c r="F583" s="532" t="s">
        <v>684</v>
      </c>
      <c r="G583" s="532"/>
      <c r="H583" s="532"/>
      <c r="I583" s="532"/>
      <c r="J583" s="389">
        <v>1</v>
      </c>
    </row>
    <row r="584" spans="1:10" ht="20.100000000000001" customHeight="1" x14ac:dyDescent="0.25">
      <c r="A584" s="532"/>
      <c r="B584" s="532"/>
      <c r="C584" s="532"/>
      <c r="D584" s="532"/>
      <c r="E584" s="532"/>
      <c r="F584" s="532" t="s">
        <v>685</v>
      </c>
      <c r="G584" s="532"/>
      <c r="H584" s="532"/>
      <c r="I584" s="532"/>
      <c r="J584" s="389">
        <v>0</v>
      </c>
    </row>
    <row r="585" spans="1:10" ht="20.100000000000001" customHeight="1" x14ac:dyDescent="0.25">
      <c r="A585" s="371" t="s">
        <v>697</v>
      </c>
      <c r="B585" s="372" t="s">
        <v>365</v>
      </c>
      <c r="C585" s="371" t="s">
        <v>364</v>
      </c>
      <c r="D585" s="371" t="s">
        <v>395</v>
      </c>
      <c r="E585" s="372" t="s">
        <v>664</v>
      </c>
      <c r="F585" s="372" t="s">
        <v>688</v>
      </c>
      <c r="G585" s="534" t="s">
        <v>689</v>
      </c>
      <c r="H585" s="534"/>
      <c r="I585" s="534"/>
      <c r="J585" s="372" t="s">
        <v>667</v>
      </c>
    </row>
    <row r="586" spans="1:10" ht="24" customHeight="1" x14ac:dyDescent="0.25">
      <c r="A586" s="383" t="s">
        <v>393</v>
      </c>
      <c r="B586" s="384" t="s">
        <v>280</v>
      </c>
      <c r="C586" s="383" t="s">
        <v>989</v>
      </c>
      <c r="D586" s="383" t="s">
        <v>692</v>
      </c>
      <c r="E586" s="386">
        <v>1</v>
      </c>
      <c r="F586" s="385" t="s">
        <v>348</v>
      </c>
      <c r="G586" s="536">
        <v>7.7396000000000003</v>
      </c>
      <c r="H586" s="536"/>
      <c r="I586" s="523"/>
      <c r="J586" s="388">
        <v>7.7396000000000003</v>
      </c>
    </row>
    <row r="587" spans="1:10" ht="20.100000000000001" customHeight="1" x14ac:dyDescent="0.25">
      <c r="A587" s="532"/>
      <c r="B587" s="532"/>
      <c r="C587" s="532"/>
      <c r="D587" s="532"/>
      <c r="E587" s="532"/>
      <c r="F587" s="532" t="s">
        <v>700</v>
      </c>
      <c r="G587" s="532"/>
      <c r="H587" s="532"/>
      <c r="I587" s="532"/>
      <c r="J587" s="389">
        <v>7.7396000000000003</v>
      </c>
    </row>
    <row r="588" spans="1:10" ht="25.5" x14ac:dyDescent="0.25">
      <c r="A588" s="380"/>
      <c r="B588" s="380"/>
      <c r="C588" s="380"/>
      <c r="D588" s="380"/>
      <c r="E588" s="380" t="s">
        <v>385</v>
      </c>
      <c r="F588" s="381">
        <v>0</v>
      </c>
      <c r="G588" s="380" t="s">
        <v>386</v>
      </c>
      <c r="H588" s="381">
        <v>0</v>
      </c>
      <c r="I588" s="380" t="s">
        <v>387</v>
      </c>
      <c r="J588" s="381">
        <v>0</v>
      </c>
    </row>
    <row r="589" spans="1:10" ht="15.75" thickBot="1" x14ac:dyDescent="0.3">
      <c r="A589" s="380"/>
      <c r="B589" s="380"/>
      <c r="C589" s="380"/>
      <c r="D589" s="380"/>
      <c r="E589" s="380" t="s">
        <v>388</v>
      </c>
      <c r="F589" s="381">
        <v>2.3199999999999998</v>
      </c>
      <c r="G589" s="380"/>
      <c r="H589" s="524" t="s">
        <v>389</v>
      </c>
      <c r="I589" s="524"/>
      <c r="J589" s="381">
        <v>10.06</v>
      </c>
    </row>
    <row r="590" spans="1:10" ht="0.95" customHeight="1" thickTop="1" x14ac:dyDescent="0.25">
      <c r="A590" s="382"/>
      <c r="B590" s="382"/>
      <c r="C590" s="382"/>
      <c r="D590" s="382"/>
      <c r="E590" s="382"/>
      <c r="F590" s="382"/>
      <c r="G590" s="382"/>
      <c r="H590" s="382"/>
      <c r="I590" s="382"/>
      <c r="J590" s="382"/>
    </row>
    <row r="591" spans="1:10" ht="18" customHeight="1" x14ac:dyDescent="0.25">
      <c r="A591" s="371"/>
      <c r="B591" s="372" t="s">
        <v>364</v>
      </c>
      <c r="C591" s="371" t="s">
        <v>365</v>
      </c>
      <c r="D591" s="371" t="s">
        <v>366</v>
      </c>
      <c r="E591" s="531" t="s">
        <v>367</v>
      </c>
      <c r="F591" s="531"/>
      <c r="G591" s="373" t="s">
        <v>368</v>
      </c>
      <c r="H591" s="372" t="s">
        <v>369</v>
      </c>
      <c r="I591" s="372" t="s">
        <v>370</v>
      </c>
      <c r="J591" s="372" t="s">
        <v>371</v>
      </c>
    </row>
    <row r="592" spans="1:10" ht="26.1" customHeight="1" x14ac:dyDescent="0.25">
      <c r="A592" s="354" t="s">
        <v>372</v>
      </c>
      <c r="B592" s="356" t="s">
        <v>658</v>
      </c>
      <c r="C592" s="354" t="s">
        <v>283</v>
      </c>
      <c r="D592" s="354" t="s">
        <v>659</v>
      </c>
      <c r="E592" s="530" t="s">
        <v>392</v>
      </c>
      <c r="F592" s="530"/>
      <c r="G592" s="355" t="s">
        <v>348</v>
      </c>
      <c r="H592" s="374">
        <v>1</v>
      </c>
      <c r="I592" s="357">
        <v>616.17999999999995</v>
      </c>
      <c r="J592" s="357">
        <v>616.17999999999995</v>
      </c>
    </row>
    <row r="593" spans="1:10" ht="26.1" customHeight="1" x14ac:dyDescent="0.25">
      <c r="A593" s="375" t="s">
        <v>376</v>
      </c>
      <c r="B593" s="376" t="s">
        <v>605</v>
      </c>
      <c r="C593" s="375" t="s">
        <v>283</v>
      </c>
      <c r="D593" s="375" t="s">
        <v>606</v>
      </c>
      <c r="E593" s="522" t="s">
        <v>392</v>
      </c>
      <c r="F593" s="522"/>
      <c r="G593" s="377" t="s">
        <v>319</v>
      </c>
      <c r="H593" s="378">
        <v>1.5</v>
      </c>
      <c r="I593" s="379">
        <v>18.149999999999999</v>
      </c>
      <c r="J593" s="379">
        <v>27.22</v>
      </c>
    </row>
    <row r="594" spans="1:10" ht="24" customHeight="1" x14ac:dyDescent="0.25">
      <c r="A594" s="375" t="s">
        <v>376</v>
      </c>
      <c r="B594" s="376" t="s">
        <v>607</v>
      </c>
      <c r="C594" s="375" t="s">
        <v>283</v>
      </c>
      <c r="D594" s="375" t="s">
        <v>595</v>
      </c>
      <c r="E594" s="522" t="s">
        <v>392</v>
      </c>
      <c r="F594" s="522"/>
      <c r="G594" s="377" t="s">
        <v>319</v>
      </c>
      <c r="H594" s="378">
        <v>5</v>
      </c>
      <c r="I594" s="379">
        <v>18.97</v>
      </c>
      <c r="J594" s="379">
        <v>94.85</v>
      </c>
    </row>
    <row r="595" spans="1:10" ht="24" customHeight="1" x14ac:dyDescent="0.25">
      <c r="A595" s="375" t="s">
        <v>376</v>
      </c>
      <c r="B595" s="376" t="s">
        <v>608</v>
      </c>
      <c r="C595" s="375" t="s">
        <v>283</v>
      </c>
      <c r="D595" s="375" t="s">
        <v>609</v>
      </c>
      <c r="E595" s="522" t="s">
        <v>392</v>
      </c>
      <c r="F595" s="522"/>
      <c r="G595" s="377" t="s">
        <v>319</v>
      </c>
      <c r="H595" s="378">
        <v>8</v>
      </c>
      <c r="I595" s="379">
        <v>14.86</v>
      </c>
      <c r="J595" s="379">
        <v>118.88</v>
      </c>
    </row>
    <row r="596" spans="1:10" ht="24" customHeight="1" x14ac:dyDescent="0.25">
      <c r="A596" s="383" t="s">
        <v>393</v>
      </c>
      <c r="B596" s="384" t="s">
        <v>610</v>
      </c>
      <c r="C596" s="383" t="s">
        <v>283</v>
      </c>
      <c r="D596" s="383" t="s">
        <v>284</v>
      </c>
      <c r="E596" s="523" t="s">
        <v>395</v>
      </c>
      <c r="F596" s="523"/>
      <c r="G596" s="385" t="s">
        <v>348</v>
      </c>
      <c r="H596" s="386">
        <v>0.84</v>
      </c>
      <c r="I596" s="387">
        <v>113.42</v>
      </c>
      <c r="J596" s="387">
        <v>95.27</v>
      </c>
    </row>
    <row r="597" spans="1:10" ht="24" customHeight="1" x14ac:dyDescent="0.25">
      <c r="A597" s="383" t="s">
        <v>393</v>
      </c>
      <c r="B597" s="384" t="s">
        <v>611</v>
      </c>
      <c r="C597" s="383" t="s">
        <v>283</v>
      </c>
      <c r="D597" s="383" t="s">
        <v>285</v>
      </c>
      <c r="E597" s="523" t="s">
        <v>395</v>
      </c>
      <c r="F597" s="523"/>
      <c r="G597" s="385" t="s">
        <v>348</v>
      </c>
      <c r="H597" s="386">
        <v>0.91</v>
      </c>
      <c r="I597" s="387">
        <v>48.79</v>
      </c>
      <c r="J597" s="387">
        <v>44.39</v>
      </c>
    </row>
    <row r="598" spans="1:10" ht="24" customHeight="1" x14ac:dyDescent="0.25">
      <c r="A598" s="383" t="s">
        <v>393</v>
      </c>
      <c r="B598" s="384" t="s">
        <v>612</v>
      </c>
      <c r="C598" s="383" t="s">
        <v>283</v>
      </c>
      <c r="D598" s="383" t="s">
        <v>286</v>
      </c>
      <c r="E598" s="523" t="s">
        <v>395</v>
      </c>
      <c r="F598" s="523"/>
      <c r="G598" s="385" t="s">
        <v>613</v>
      </c>
      <c r="H598" s="386">
        <v>7.33</v>
      </c>
      <c r="I598" s="387">
        <v>31.83</v>
      </c>
      <c r="J598" s="387">
        <v>233.31</v>
      </c>
    </row>
    <row r="599" spans="1:10" ht="24" customHeight="1" x14ac:dyDescent="0.25">
      <c r="A599" s="383" t="s">
        <v>393</v>
      </c>
      <c r="B599" s="384" t="s">
        <v>614</v>
      </c>
      <c r="C599" s="383" t="s">
        <v>283</v>
      </c>
      <c r="D599" s="383" t="s">
        <v>282</v>
      </c>
      <c r="E599" s="523" t="s">
        <v>542</v>
      </c>
      <c r="F599" s="523"/>
      <c r="G599" s="385" t="s">
        <v>319</v>
      </c>
      <c r="H599" s="386">
        <v>0.72</v>
      </c>
      <c r="I599" s="387">
        <v>3.15</v>
      </c>
      <c r="J599" s="387">
        <v>2.2599999999999998</v>
      </c>
    </row>
    <row r="600" spans="1:10" ht="25.5" x14ac:dyDescent="0.25">
      <c r="A600" s="380"/>
      <c r="B600" s="380"/>
      <c r="C600" s="380"/>
      <c r="D600" s="380"/>
      <c r="E600" s="380" t="s">
        <v>385</v>
      </c>
      <c r="F600" s="381">
        <v>180.94</v>
      </c>
      <c r="G600" s="380" t="s">
        <v>386</v>
      </c>
      <c r="H600" s="381">
        <v>0</v>
      </c>
      <c r="I600" s="380" t="s">
        <v>387</v>
      </c>
      <c r="J600" s="381">
        <v>180.94</v>
      </c>
    </row>
    <row r="601" spans="1:10" ht="15.75" thickBot="1" x14ac:dyDescent="0.3">
      <c r="A601" s="380"/>
      <c r="B601" s="380"/>
      <c r="C601" s="380"/>
      <c r="D601" s="380"/>
      <c r="E601" s="380" t="s">
        <v>388</v>
      </c>
      <c r="F601" s="381">
        <v>184.85</v>
      </c>
      <c r="G601" s="380"/>
      <c r="H601" s="524" t="s">
        <v>389</v>
      </c>
      <c r="I601" s="524"/>
      <c r="J601" s="381">
        <v>801.03</v>
      </c>
    </row>
    <row r="602" spans="1:10" ht="0.95" customHeight="1" thickTop="1" x14ac:dyDescent="0.25">
      <c r="A602" s="382"/>
      <c r="B602" s="382"/>
      <c r="C602" s="382"/>
      <c r="D602" s="382"/>
      <c r="E602" s="382"/>
      <c r="F602" s="382"/>
      <c r="G602" s="382"/>
      <c r="H602" s="382"/>
      <c r="I602" s="382"/>
      <c r="J602" s="382"/>
    </row>
    <row r="603" spans="1:10" ht="18" customHeight="1" x14ac:dyDescent="0.25">
      <c r="A603" s="371"/>
      <c r="B603" s="372" t="s">
        <v>364</v>
      </c>
      <c r="C603" s="371" t="s">
        <v>365</v>
      </c>
      <c r="D603" s="371" t="s">
        <v>366</v>
      </c>
      <c r="E603" s="531" t="s">
        <v>367</v>
      </c>
      <c r="F603" s="531"/>
      <c r="G603" s="373" t="s">
        <v>368</v>
      </c>
      <c r="H603" s="372" t="s">
        <v>369</v>
      </c>
      <c r="I603" s="372" t="s">
        <v>370</v>
      </c>
      <c r="J603" s="372" t="s">
        <v>371</v>
      </c>
    </row>
    <row r="604" spans="1:10" ht="26.1" customHeight="1" x14ac:dyDescent="0.25">
      <c r="A604" s="354" t="s">
        <v>372</v>
      </c>
      <c r="B604" s="356" t="s">
        <v>992</v>
      </c>
      <c r="C604" s="354" t="s">
        <v>280</v>
      </c>
      <c r="D604" s="354" t="s">
        <v>993</v>
      </c>
      <c r="E604" s="530" t="s">
        <v>392</v>
      </c>
      <c r="F604" s="530"/>
      <c r="G604" s="355" t="s">
        <v>19</v>
      </c>
      <c r="H604" s="374">
        <v>1</v>
      </c>
      <c r="I604" s="357">
        <v>1</v>
      </c>
      <c r="J604" s="357">
        <v>1</v>
      </c>
    </row>
    <row r="605" spans="1:10" ht="15" customHeight="1" x14ac:dyDescent="0.25">
      <c r="A605" s="531" t="s">
        <v>662</v>
      </c>
      <c r="B605" s="534" t="s">
        <v>364</v>
      </c>
      <c r="C605" s="531" t="s">
        <v>365</v>
      </c>
      <c r="D605" s="531" t="s">
        <v>663</v>
      </c>
      <c r="E605" s="534" t="s">
        <v>664</v>
      </c>
      <c r="F605" s="533" t="s">
        <v>665</v>
      </c>
      <c r="G605" s="534"/>
      <c r="H605" s="533" t="s">
        <v>666</v>
      </c>
      <c r="I605" s="534"/>
      <c r="J605" s="534" t="s">
        <v>667</v>
      </c>
    </row>
    <row r="606" spans="1:10" ht="15" customHeight="1" x14ac:dyDescent="0.25">
      <c r="A606" s="534"/>
      <c r="B606" s="534"/>
      <c r="C606" s="534"/>
      <c r="D606" s="534"/>
      <c r="E606" s="534"/>
      <c r="F606" s="372" t="s">
        <v>668</v>
      </c>
      <c r="G606" s="372" t="s">
        <v>669</v>
      </c>
      <c r="H606" s="372" t="s">
        <v>668</v>
      </c>
      <c r="I606" s="372" t="s">
        <v>669</v>
      </c>
      <c r="J606" s="534"/>
    </row>
    <row r="607" spans="1:10" ht="24" customHeight="1" x14ac:dyDescent="0.25">
      <c r="A607" s="383" t="s">
        <v>393</v>
      </c>
      <c r="B607" s="384" t="s">
        <v>994</v>
      </c>
      <c r="C607" s="383" t="s">
        <v>280</v>
      </c>
      <c r="D607" s="383" t="s">
        <v>995</v>
      </c>
      <c r="E607" s="386">
        <v>1</v>
      </c>
      <c r="F607" s="387">
        <v>1</v>
      </c>
      <c r="G607" s="387">
        <v>0</v>
      </c>
      <c r="H607" s="388">
        <v>0.81369999999999998</v>
      </c>
      <c r="I607" s="388">
        <v>0.44440000000000002</v>
      </c>
      <c r="J607" s="388">
        <v>0.81369999999999998</v>
      </c>
    </row>
    <row r="608" spans="1:10" ht="20.100000000000001" customHeight="1" x14ac:dyDescent="0.25">
      <c r="A608" s="532"/>
      <c r="B608" s="532"/>
      <c r="C608" s="532"/>
      <c r="D608" s="532"/>
      <c r="E608" s="532"/>
      <c r="F608" s="532" t="s">
        <v>676</v>
      </c>
      <c r="G608" s="532"/>
      <c r="H608" s="532"/>
      <c r="I608" s="532"/>
      <c r="J608" s="389">
        <v>0.81369999999999998</v>
      </c>
    </row>
    <row r="609" spans="1:10" ht="20.100000000000001" customHeight="1" x14ac:dyDescent="0.25">
      <c r="A609" s="371" t="s">
        <v>677</v>
      </c>
      <c r="B609" s="372" t="s">
        <v>364</v>
      </c>
      <c r="C609" s="371" t="s">
        <v>365</v>
      </c>
      <c r="D609" s="371" t="s">
        <v>568</v>
      </c>
      <c r="E609" s="372" t="s">
        <v>664</v>
      </c>
      <c r="F609" s="534" t="s">
        <v>678</v>
      </c>
      <c r="G609" s="534"/>
      <c r="H609" s="534"/>
      <c r="I609" s="534"/>
      <c r="J609" s="372" t="s">
        <v>667</v>
      </c>
    </row>
    <row r="610" spans="1:10" ht="24" customHeight="1" x14ac:dyDescent="0.25">
      <c r="A610" s="383" t="s">
        <v>393</v>
      </c>
      <c r="B610" s="384" t="s">
        <v>996</v>
      </c>
      <c r="C610" s="383" t="s">
        <v>280</v>
      </c>
      <c r="D610" s="383" t="s">
        <v>997</v>
      </c>
      <c r="E610" s="386">
        <v>1</v>
      </c>
      <c r="F610" s="383"/>
      <c r="G610" s="383"/>
      <c r="H610" s="383"/>
      <c r="I610" s="388">
        <v>27.723099999999999</v>
      </c>
      <c r="J610" s="388">
        <v>27.723099999999999</v>
      </c>
    </row>
    <row r="611" spans="1:10" ht="20.100000000000001" customHeight="1" x14ac:dyDescent="0.25">
      <c r="A611" s="532"/>
      <c r="B611" s="532"/>
      <c r="C611" s="532"/>
      <c r="D611" s="532"/>
      <c r="E611" s="532"/>
      <c r="F611" s="532" t="s">
        <v>679</v>
      </c>
      <c r="G611" s="532"/>
      <c r="H611" s="532"/>
      <c r="I611" s="532"/>
      <c r="J611" s="389">
        <v>27.723099999999999</v>
      </c>
    </row>
    <row r="612" spans="1:10" ht="20.100000000000001" customHeight="1" x14ac:dyDescent="0.25">
      <c r="A612" s="532"/>
      <c r="B612" s="532"/>
      <c r="C612" s="532"/>
      <c r="D612" s="532"/>
      <c r="E612" s="532"/>
      <c r="F612" s="532" t="s">
        <v>680</v>
      </c>
      <c r="G612" s="532"/>
      <c r="H612" s="532"/>
      <c r="I612" s="532"/>
      <c r="J612" s="389">
        <v>0</v>
      </c>
    </row>
    <row r="613" spans="1:10" ht="20.100000000000001" customHeight="1" x14ac:dyDescent="0.25">
      <c r="A613" s="532"/>
      <c r="B613" s="532"/>
      <c r="C613" s="532"/>
      <c r="D613" s="532"/>
      <c r="E613" s="532"/>
      <c r="F613" s="532" t="s">
        <v>681</v>
      </c>
      <c r="G613" s="532"/>
      <c r="H613" s="532"/>
      <c r="I613" s="532"/>
      <c r="J613" s="389">
        <v>28.536799999999999</v>
      </c>
    </row>
    <row r="614" spans="1:10" ht="20.100000000000001" customHeight="1" x14ac:dyDescent="0.25">
      <c r="A614" s="532"/>
      <c r="B614" s="532"/>
      <c r="C614" s="532"/>
      <c r="D614" s="532"/>
      <c r="E614" s="532"/>
      <c r="F614" s="532" t="s">
        <v>682</v>
      </c>
      <c r="G614" s="532"/>
      <c r="H614" s="532"/>
      <c r="I614" s="532"/>
      <c r="J614" s="389">
        <v>0</v>
      </c>
    </row>
    <row r="615" spans="1:10" ht="20.100000000000001" customHeight="1" x14ac:dyDescent="0.25">
      <c r="A615" s="532"/>
      <c r="B615" s="532"/>
      <c r="C615" s="532"/>
      <c r="D615" s="532"/>
      <c r="E615" s="532"/>
      <c r="F615" s="532" t="s">
        <v>683</v>
      </c>
      <c r="G615" s="532"/>
      <c r="H615" s="532"/>
      <c r="I615" s="532"/>
      <c r="J615" s="389">
        <v>0</v>
      </c>
    </row>
    <row r="616" spans="1:10" ht="20.100000000000001" customHeight="1" x14ac:dyDescent="0.25">
      <c r="A616" s="532"/>
      <c r="B616" s="532"/>
      <c r="C616" s="532"/>
      <c r="D616" s="532"/>
      <c r="E616" s="532"/>
      <c r="F616" s="532" t="s">
        <v>684</v>
      </c>
      <c r="G616" s="532"/>
      <c r="H616" s="532"/>
      <c r="I616" s="532"/>
      <c r="J616" s="389">
        <v>45.85</v>
      </c>
    </row>
    <row r="617" spans="1:10" ht="20.100000000000001" customHeight="1" x14ac:dyDescent="0.25">
      <c r="A617" s="532"/>
      <c r="B617" s="532"/>
      <c r="C617" s="532"/>
      <c r="D617" s="532"/>
      <c r="E617" s="532"/>
      <c r="F617" s="532" t="s">
        <v>685</v>
      </c>
      <c r="G617" s="532"/>
      <c r="H617" s="532"/>
      <c r="I617" s="532"/>
      <c r="J617" s="389">
        <v>0.62239999999999995</v>
      </c>
    </row>
    <row r="618" spans="1:10" ht="20.100000000000001" customHeight="1" x14ac:dyDescent="0.25">
      <c r="A618" s="371" t="s">
        <v>697</v>
      </c>
      <c r="B618" s="372" t="s">
        <v>365</v>
      </c>
      <c r="C618" s="371" t="s">
        <v>364</v>
      </c>
      <c r="D618" s="371" t="s">
        <v>395</v>
      </c>
      <c r="E618" s="372" t="s">
        <v>664</v>
      </c>
      <c r="F618" s="372" t="s">
        <v>688</v>
      </c>
      <c r="G618" s="534" t="s">
        <v>689</v>
      </c>
      <c r="H618" s="534"/>
      <c r="I618" s="534"/>
      <c r="J618" s="372" t="s">
        <v>667</v>
      </c>
    </row>
    <row r="619" spans="1:10" ht="24" customHeight="1" x14ac:dyDescent="0.25">
      <c r="A619" s="383" t="s">
        <v>393</v>
      </c>
      <c r="B619" s="384" t="s">
        <v>280</v>
      </c>
      <c r="C619" s="383" t="s">
        <v>998</v>
      </c>
      <c r="D619" s="383" t="s">
        <v>999</v>
      </c>
      <c r="E619" s="386">
        <v>4.9399999999999999E-3</v>
      </c>
      <c r="F619" s="385" t="s">
        <v>278</v>
      </c>
      <c r="G619" s="536">
        <v>37.702599999999997</v>
      </c>
      <c r="H619" s="536"/>
      <c r="I619" s="523"/>
      <c r="J619" s="388">
        <v>0.18629999999999999</v>
      </c>
    </row>
    <row r="620" spans="1:10" ht="24" customHeight="1" x14ac:dyDescent="0.25">
      <c r="A620" s="383" t="s">
        <v>393</v>
      </c>
      <c r="B620" s="384" t="s">
        <v>280</v>
      </c>
      <c r="C620" s="383" t="s">
        <v>1000</v>
      </c>
      <c r="D620" s="383" t="s">
        <v>1001</v>
      </c>
      <c r="E620" s="386">
        <v>1.6729999999999998E-2</v>
      </c>
      <c r="F620" s="385" t="s">
        <v>348</v>
      </c>
      <c r="G620" s="536">
        <v>11.636699999999999</v>
      </c>
      <c r="H620" s="536"/>
      <c r="I620" s="523"/>
      <c r="J620" s="388">
        <v>0.19470000000000001</v>
      </c>
    </row>
    <row r="621" spans="1:10" ht="20.100000000000001" customHeight="1" x14ac:dyDescent="0.25">
      <c r="A621" s="532"/>
      <c r="B621" s="532"/>
      <c r="C621" s="532"/>
      <c r="D621" s="532"/>
      <c r="E621" s="532"/>
      <c r="F621" s="532" t="s">
        <v>700</v>
      </c>
      <c r="G621" s="532"/>
      <c r="H621" s="532"/>
      <c r="I621" s="532"/>
      <c r="J621" s="389">
        <v>0.38100000000000001</v>
      </c>
    </row>
    <row r="622" spans="1:10" ht="25.5" x14ac:dyDescent="0.25">
      <c r="A622" s="380"/>
      <c r="B622" s="380"/>
      <c r="C622" s="380"/>
      <c r="D622" s="380"/>
      <c r="E622" s="380" t="s">
        <v>385</v>
      </c>
      <c r="F622" s="381">
        <v>0.60464776444929114</v>
      </c>
      <c r="G622" s="380" t="s">
        <v>386</v>
      </c>
      <c r="H622" s="381">
        <v>0</v>
      </c>
      <c r="I622" s="380" t="s">
        <v>387</v>
      </c>
      <c r="J622" s="381">
        <v>0.60464776444929114</v>
      </c>
    </row>
    <row r="623" spans="1:10" ht="15.75" thickBot="1" x14ac:dyDescent="0.3">
      <c r="A623" s="380"/>
      <c r="B623" s="380"/>
      <c r="C623" s="380"/>
      <c r="D623" s="380"/>
      <c r="E623" s="380" t="s">
        <v>388</v>
      </c>
      <c r="F623" s="381">
        <v>0.3</v>
      </c>
      <c r="G623" s="380"/>
      <c r="H623" s="524" t="s">
        <v>389</v>
      </c>
      <c r="I623" s="524"/>
      <c r="J623" s="381">
        <v>1.3</v>
      </c>
    </row>
    <row r="624" spans="1:10" ht="0.95" customHeight="1" thickTop="1" x14ac:dyDescent="0.25">
      <c r="A624" s="382"/>
      <c r="B624" s="382"/>
      <c r="C624" s="382"/>
      <c r="D624" s="382"/>
      <c r="E624" s="382"/>
      <c r="F624" s="382"/>
      <c r="G624" s="382"/>
      <c r="H624" s="382"/>
      <c r="I624" s="382"/>
      <c r="J624" s="382"/>
    </row>
    <row r="625" spans="1:10" ht="18" customHeight="1" x14ac:dyDescent="0.25">
      <c r="A625" s="371"/>
      <c r="B625" s="372" t="s">
        <v>364</v>
      </c>
      <c r="C625" s="371" t="s">
        <v>365</v>
      </c>
      <c r="D625" s="371" t="s">
        <v>366</v>
      </c>
      <c r="E625" s="531" t="s">
        <v>367</v>
      </c>
      <c r="F625" s="531"/>
      <c r="G625" s="373" t="s">
        <v>368</v>
      </c>
      <c r="H625" s="372" t="s">
        <v>369</v>
      </c>
      <c r="I625" s="372" t="s">
        <v>370</v>
      </c>
      <c r="J625" s="372" t="s">
        <v>371</v>
      </c>
    </row>
    <row r="626" spans="1:10" ht="26.1" customHeight="1" x14ac:dyDescent="0.25">
      <c r="A626" s="354" t="s">
        <v>372</v>
      </c>
      <c r="B626" s="356" t="s">
        <v>1002</v>
      </c>
      <c r="C626" s="354" t="s">
        <v>280</v>
      </c>
      <c r="D626" s="354" t="s">
        <v>1003</v>
      </c>
      <c r="E626" s="530" t="s">
        <v>392</v>
      </c>
      <c r="F626" s="530"/>
      <c r="G626" s="355" t="s">
        <v>14</v>
      </c>
      <c r="H626" s="374">
        <v>1</v>
      </c>
      <c r="I626" s="357">
        <v>0.13</v>
      </c>
      <c r="J626" s="357">
        <v>0.13</v>
      </c>
    </row>
    <row r="627" spans="1:10" ht="15" customHeight="1" x14ac:dyDescent="0.25">
      <c r="A627" s="531" t="s">
        <v>662</v>
      </c>
      <c r="B627" s="534" t="s">
        <v>364</v>
      </c>
      <c r="C627" s="531" t="s">
        <v>365</v>
      </c>
      <c r="D627" s="531" t="s">
        <v>663</v>
      </c>
      <c r="E627" s="534" t="s">
        <v>664</v>
      </c>
      <c r="F627" s="533" t="s">
        <v>665</v>
      </c>
      <c r="G627" s="534"/>
      <c r="H627" s="533" t="s">
        <v>666</v>
      </c>
      <c r="I627" s="534"/>
      <c r="J627" s="534" t="s">
        <v>667</v>
      </c>
    </row>
    <row r="628" spans="1:10" ht="15" customHeight="1" x14ac:dyDescent="0.25">
      <c r="A628" s="534"/>
      <c r="B628" s="534"/>
      <c r="C628" s="534"/>
      <c r="D628" s="534"/>
      <c r="E628" s="534"/>
      <c r="F628" s="372" t="s">
        <v>668</v>
      </c>
      <c r="G628" s="372" t="s">
        <v>669</v>
      </c>
      <c r="H628" s="372" t="s">
        <v>668</v>
      </c>
      <c r="I628" s="372" t="s">
        <v>669</v>
      </c>
      <c r="J628" s="534"/>
    </row>
    <row r="629" spans="1:10" ht="24" customHeight="1" x14ac:dyDescent="0.25">
      <c r="A629" s="383" t="s">
        <v>393</v>
      </c>
      <c r="B629" s="384" t="s">
        <v>1004</v>
      </c>
      <c r="C629" s="383" t="s">
        <v>280</v>
      </c>
      <c r="D629" s="383" t="s">
        <v>1005</v>
      </c>
      <c r="E629" s="386">
        <v>1</v>
      </c>
      <c r="F629" s="387">
        <v>0.42</v>
      </c>
      <c r="G629" s="387">
        <v>0.57999999999999996</v>
      </c>
      <c r="H629" s="388">
        <v>2.7835000000000001</v>
      </c>
      <c r="I629" s="388">
        <v>0.15379999999999999</v>
      </c>
      <c r="J629" s="388">
        <v>1.2583</v>
      </c>
    </row>
    <row r="630" spans="1:10" ht="24" customHeight="1" x14ac:dyDescent="0.25">
      <c r="A630" s="383" t="s">
        <v>393</v>
      </c>
      <c r="B630" s="384" t="s">
        <v>1006</v>
      </c>
      <c r="C630" s="383" t="s">
        <v>280</v>
      </c>
      <c r="D630" s="383" t="s">
        <v>1007</v>
      </c>
      <c r="E630" s="386">
        <v>1</v>
      </c>
      <c r="F630" s="387">
        <v>0.42</v>
      </c>
      <c r="G630" s="387">
        <v>0.57999999999999996</v>
      </c>
      <c r="H630" s="388">
        <v>0.1103</v>
      </c>
      <c r="I630" s="388">
        <v>7.4999999999999997E-2</v>
      </c>
      <c r="J630" s="388">
        <v>8.9800000000000005E-2</v>
      </c>
    </row>
    <row r="631" spans="1:10" ht="20.100000000000001" customHeight="1" x14ac:dyDescent="0.25">
      <c r="A631" s="532"/>
      <c r="B631" s="532"/>
      <c r="C631" s="532"/>
      <c r="D631" s="532"/>
      <c r="E631" s="532"/>
      <c r="F631" s="532" t="s">
        <v>676</v>
      </c>
      <c r="G631" s="532"/>
      <c r="H631" s="532"/>
      <c r="I631" s="532"/>
      <c r="J631" s="389">
        <v>1.3481000000000001</v>
      </c>
    </row>
    <row r="632" spans="1:10" ht="20.100000000000001" customHeight="1" x14ac:dyDescent="0.25">
      <c r="A632" s="371" t="s">
        <v>677</v>
      </c>
      <c r="B632" s="372" t="s">
        <v>364</v>
      </c>
      <c r="C632" s="371" t="s">
        <v>365</v>
      </c>
      <c r="D632" s="371" t="s">
        <v>568</v>
      </c>
      <c r="E632" s="372" t="s">
        <v>664</v>
      </c>
      <c r="F632" s="534" t="s">
        <v>678</v>
      </c>
      <c r="G632" s="534"/>
      <c r="H632" s="534"/>
      <c r="I632" s="534"/>
      <c r="J632" s="372" t="s">
        <v>667</v>
      </c>
    </row>
    <row r="633" spans="1:10" ht="24" customHeight="1" x14ac:dyDescent="0.25">
      <c r="A633" s="383" t="s">
        <v>393</v>
      </c>
      <c r="B633" s="384" t="s">
        <v>1008</v>
      </c>
      <c r="C633" s="383" t="s">
        <v>280</v>
      </c>
      <c r="D633" s="383" t="s">
        <v>300</v>
      </c>
      <c r="E633" s="386">
        <v>1</v>
      </c>
      <c r="F633" s="383"/>
      <c r="G633" s="383"/>
      <c r="H633" s="383"/>
      <c r="I633" s="388">
        <v>22.460899999999999</v>
      </c>
      <c r="J633" s="388">
        <v>22.460899999999999</v>
      </c>
    </row>
    <row r="634" spans="1:10" ht="20.100000000000001" customHeight="1" x14ac:dyDescent="0.25">
      <c r="A634" s="532"/>
      <c r="B634" s="532"/>
      <c r="C634" s="532"/>
      <c r="D634" s="532"/>
      <c r="E634" s="532"/>
      <c r="F634" s="532" t="s">
        <v>679</v>
      </c>
      <c r="G634" s="532"/>
      <c r="H634" s="532"/>
      <c r="I634" s="532"/>
      <c r="J634" s="389">
        <v>22.460899999999999</v>
      </c>
    </row>
    <row r="635" spans="1:10" ht="20.100000000000001" customHeight="1" x14ac:dyDescent="0.25">
      <c r="A635" s="532"/>
      <c r="B635" s="532"/>
      <c r="C635" s="532"/>
      <c r="D635" s="532"/>
      <c r="E635" s="532"/>
      <c r="F635" s="532" t="s">
        <v>680</v>
      </c>
      <c r="G635" s="532"/>
      <c r="H635" s="532"/>
      <c r="I635" s="532"/>
      <c r="J635" s="389">
        <v>0</v>
      </c>
    </row>
    <row r="636" spans="1:10" ht="20.100000000000001" customHeight="1" x14ac:dyDescent="0.25">
      <c r="A636" s="532"/>
      <c r="B636" s="532"/>
      <c r="C636" s="532"/>
      <c r="D636" s="532"/>
      <c r="E636" s="532"/>
      <c r="F636" s="532" t="s">
        <v>681</v>
      </c>
      <c r="G636" s="532"/>
      <c r="H636" s="532"/>
      <c r="I636" s="532"/>
      <c r="J636" s="389">
        <v>23.809000000000001</v>
      </c>
    </row>
    <row r="637" spans="1:10" ht="20.100000000000001" customHeight="1" x14ac:dyDescent="0.25">
      <c r="A637" s="532"/>
      <c r="B637" s="532"/>
      <c r="C637" s="532"/>
      <c r="D637" s="532"/>
      <c r="E637" s="532"/>
      <c r="F637" s="532" t="s">
        <v>682</v>
      </c>
      <c r="G637" s="532"/>
      <c r="H637" s="532"/>
      <c r="I637" s="532"/>
      <c r="J637" s="389">
        <v>0</v>
      </c>
    </row>
    <row r="638" spans="1:10" ht="20.100000000000001" customHeight="1" x14ac:dyDescent="0.25">
      <c r="A638" s="532"/>
      <c r="B638" s="532"/>
      <c r="C638" s="532"/>
      <c r="D638" s="532"/>
      <c r="E638" s="532"/>
      <c r="F638" s="532" t="s">
        <v>683</v>
      </c>
      <c r="G638" s="532"/>
      <c r="H638" s="532"/>
      <c r="I638" s="532"/>
      <c r="J638" s="389">
        <v>0</v>
      </c>
    </row>
    <row r="639" spans="1:10" ht="20.100000000000001" customHeight="1" x14ac:dyDescent="0.25">
      <c r="A639" s="532"/>
      <c r="B639" s="532"/>
      <c r="C639" s="532"/>
      <c r="D639" s="532"/>
      <c r="E639" s="532"/>
      <c r="F639" s="532" t="s">
        <v>684</v>
      </c>
      <c r="G639" s="532"/>
      <c r="H639" s="532"/>
      <c r="I639" s="532"/>
      <c r="J639" s="389">
        <v>249</v>
      </c>
    </row>
    <row r="640" spans="1:10" ht="20.100000000000001" customHeight="1" x14ac:dyDescent="0.25">
      <c r="A640" s="532"/>
      <c r="B640" s="532"/>
      <c r="C640" s="532"/>
      <c r="D640" s="532"/>
      <c r="E640" s="532"/>
      <c r="F640" s="532" t="s">
        <v>685</v>
      </c>
      <c r="G640" s="532"/>
      <c r="H640" s="532"/>
      <c r="I640" s="532"/>
      <c r="J640" s="389">
        <v>9.5600000000000004E-2</v>
      </c>
    </row>
    <row r="641" spans="1:10" ht="20.100000000000001" customHeight="1" x14ac:dyDescent="0.25">
      <c r="A641" s="371" t="s">
        <v>697</v>
      </c>
      <c r="B641" s="372" t="s">
        <v>365</v>
      </c>
      <c r="C641" s="371" t="s">
        <v>364</v>
      </c>
      <c r="D641" s="371" t="s">
        <v>395</v>
      </c>
      <c r="E641" s="372" t="s">
        <v>664</v>
      </c>
      <c r="F641" s="372" t="s">
        <v>688</v>
      </c>
      <c r="G641" s="534" t="s">
        <v>689</v>
      </c>
      <c r="H641" s="534"/>
      <c r="I641" s="534"/>
      <c r="J641" s="372" t="s">
        <v>667</v>
      </c>
    </row>
    <row r="642" spans="1:10" ht="26.1" customHeight="1" x14ac:dyDescent="0.25">
      <c r="A642" s="383" t="s">
        <v>393</v>
      </c>
      <c r="B642" s="384" t="s">
        <v>280</v>
      </c>
      <c r="C642" s="383" t="s">
        <v>1009</v>
      </c>
      <c r="D642" s="383" t="s">
        <v>1010</v>
      </c>
      <c r="E642" s="386">
        <v>2.5000000000000001E-3</v>
      </c>
      <c r="F642" s="385" t="s">
        <v>14</v>
      </c>
      <c r="G642" s="536">
        <v>12.022600000000001</v>
      </c>
      <c r="H642" s="536"/>
      <c r="I642" s="523"/>
      <c r="J642" s="388">
        <v>3.0099999999999998E-2</v>
      </c>
    </row>
    <row r="643" spans="1:10" ht="20.100000000000001" customHeight="1" x14ac:dyDescent="0.25">
      <c r="A643" s="532"/>
      <c r="B643" s="532"/>
      <c r="C643" s="532"/>
      <c r="D643" s="532"/>
      <c r="E643" s="532"/>
      <c r="F643" s="532" t="s">
        <v>700</v>
      </c>
      <c r="G643" s="532"/>
      <c r="H643" s="532"/>
      <c r="I643" s="532"/>
      <c r="J643" s="389">
        <v>3.0099999999999998E-2</v>
      </c>
    </row>
    <row r="644" spans="1:10" ht="25.5" x14ac:dyDescent="0.25">
      <c r="A644" s="380"/>
      <c r="B644" s="380"/>
      <c r="C644" s="380"/>
      <c r="D644" s="380"/>
      <c r="E644" s="380" t="s">
        <v>385</v>
      </c>
      <c r="F644" s="381">
        <v>9.0204417670682727E-2</v>
      </c>
      <c r="G644" s="380" t="s">
        <v>386</v>
      </c>
      <c r="H644" s="381">
        <v>0</v>
      </c>
      <c r="I644" s="380" t="s">
        <v>387</v>
      </c>
      <c r="J644" s="381">
        <v>9.0204417670682727E-2</v>
      </c>
    </row>
    <row r="645" spans="1:10" ht="15.75" thickBot="1" x14ac:dyDescent="0.3">
      <c r="A645" s="380"/>
      <c r="B645" s="380"/>
      <c r="C645" s="380"/>
      <c r="D645" s="380"/>
      <c r="E645" s="380" t="s">
        <v>388</v>
      </c>
      <c r="F645" s="381">
        <v>0.03</v>
      </c>
      <c r="G645" s="380"/>
      <c r="H645" s="524" t="s">
        <v>389</v>
      </c>
      <c r="I645" s="524"/>
      <c r="J645" s="381">
        <v>0.16</v>
      </c>
    </row>
    <row r="646" spans="1:10" ht="0.95" customHeight="1" thickTop="1" x14ac:dyDescent="0.25">
      <c r="A646" s="382"/>
      <c r="B646" s="382"/>
      <c r="C646" s="382"/>
      <c r="D646" s="382"/>
      <c r="E646" s="382"/>
      <c r="F646" s="382"/>
      <c r="G646" s="382"/>
      <c r="H646" s="382"/>
      <c r="I646" s="382"/>
      <c r="J646" s="382"/>
    </row>
    <row r="647" spans="1:10" ht="18" customHeight="1" x14ac:dyDescent="0.25">
      <c r="A647" s="371"/>
      <c r="B647" s="372" t="s">
        <v>364</v>
      </c>
      <c r="C647" s="371" t="s">
        <v>365</v>
      </c>
      <c r="D647" s="371" t="s">
        <v>366</v>
      </c>
      <c r="E647" s="531" t="s">
        <v>367</v>
      </c>
      <c r="F647" s="531"/>
      <c r="G647" s="373" t="s">
        <v>368</v>
      </c>
      <c r="H647" s="372" t="s">
        <v>369</v>
      </c>
      <c r="I647" s="372" t="s">
        <v>370</v>
      </c>
      <c r="J647" s="372" t="s">
        <v>371</v>
      </c>
    </row>
    <row r="648" spans="1:10" ht="24" customHeight="1" x14ac:dyDescent="0.25">
      <c r="A648" s="354" t="s">
        <v>372</v>
      </c>
      <c r="B648" s="356" t="s">
        <v>657</v>
      </c>
      <c r="C648" s="354" t="s">
        <v>283</v>
      </c>
      <c r="D648" s="354" t="s">
        <v>295</v>
      </c>
      <c r="E648" s="530" t="s">
        <v>392</v>
      </c>
      <c r="F648" s="530"/>
      <c r="G648" s="355" t="s">
        <v>338</v>
      </c>
      <c r="H648" s="374">
        <v>1</v>
      </c>
      <c r="I648" s="357">
        <v>4.4400000000000004</v>
      </c>
      <c r="J648" s="357">
        <v>4.4400000000000004</v>
      </c>
    </row>
    <row r="649" spans="1:10" ht="24" customHeight="1" x14ac:dyDescent="0.25">
      <c r="A649" s="375" t="s">
        <v>376</v>
      </c>
      <c r="B649" s="376" t="s">
        <v>443</v>
      </c>
      <c r="C649" s="375" t="s">
        <v>283</v>
      </c>
      <c r="D649" s="375" t="s">
        <v>378</v>
      </c>
      <c r="E649" s="522" t="s">
        <v>392</v>
      </c>
      <c r="F649" s="522"/>
      <c r="G649" s="377" t="s">
        <v>319</v>
      </c>
      <c r="H649" s="378">
        <v>0.3</v>
      </c>
      <c r="I649" s="379">
        <v>14.81</v>
      </c>
      <c r="J649" s="379">
        <v>4.4400000000000004</v>
      </c>
    </row>
    <row r="650" spans="1:10" ht="25.5" x14ac:dyDescent="0.25">
      <c r="A650" s="380"/>
      <c r="B650" s="380"/>
      <c r="C650" s="380"/>
      <c r="D650" s="380"/>
      <c r="E650" s="380" t="s">
        <v>385</v>
      </c>
      <c r="F650" s="381">
        <v>3.2</v>
      </c>
      <c r="G650" s="380" t="s">
        <v>386</v>
      </c>
      <c r="H650" s="381">
        <v>0</v>
      </c>
      <c r="I650" s="380" t="s">
        <v>387</v>
      </c>
      <c r="J650" s="381">
        <v>3.2</v>
      </c>
    </row>
    <row r="651" spans="1:10" ht="15.75" thickBot="1" x14ac:dyDescent="0.3">
      <c r="A651" s="380"/>
      <c r="B651" s="380"/>
      <c r="C651" s="380"/>
      <c r="D651" s="380"/>
      <c r="E651" s="380" t="s">
        <v>388</v>
      </c>
      <c r="F651" s="381">
        <v>1.33</v>
      </c>
      <c r="G651" s="380"/>
      <c r="H651" s="524" t="s">
        <v>389</v>
      </c>
      <c r="I651" s="524"/>
      <c r="J651" s="381">
        <v>5.77</v>
      </c>
    </row>
    <row r="652" spans="1:10" ht="0.95" customHeight="1" thickTop="1" x14ac:dyDescent="0.25">
      <c r="A652" s="382"/>
      <c r="B652" s="382"/>
      <c r="C652" s="382"/>
      <c r="D652" s="382"/>
      <c r="E652" s="382"/>
      <c r="F652" s="382"/>
      <c r="G652" s="382"/>
      <c r="H652" s="382"/>
      <c r="I652" s="382"/>
      <c r="J652" s="382"/>
    </row>
    <row r="653" spans="1:10" ht="18" customHeight="1" x14ac:dyDescent="0.25">
      <c r="A653" s="371"/>
      <c r="B653" s="372" t="s">
        <v>364</v>
      </c>
      <c r="C653" s="371" t="s">
        <v>365</v>
      </c>
      <c r="D653" s="371" t="s">
        <v>366</v>
      </c>
      <c r="E653" s="531" t="s">
        <v>367</v>
      </c>
      <c r="F653" s="531"/>
      <c r="G653" s="373" t="s">
        <v>368</v>
      </c>
      <c r="H653" s="372" t="s">
        <v>369</v>
      </c>
      <c r="I653" s="372" t="s">
        <v>370</v>
      </c>
      <c r="J653" s="372" t="s">
        <v>371</v>
      </c>
    </row>
    <row r="654" spans="1:10" ht="24" customHeight="1" x14ac:dyDescent="0.25">
      <c r="A654" s="354" t="s">
        <v>372</v>
      </c>
      <c r="B654" s="356" t="s">
        <v>403</v>
      </c>
      <c r="C654" s="354" t="s">
        <v>277</v>
      </c>
      <c r="D654" s="354" t="s">
        <v>404</v>
      </c>
      <c r="E654" s="530" t="s">
        <v>375</v>
      </c>
      <c r="F654" s="530"/>
      <c r="G654" s="355" t="s">
        <v>319</v>
      </c>
      <c r="H654" s="374">
        <v>1</v>
      </c>
      <c r="I654" s="357">
        <v>19.95</v>
      </c>
      <c r="J654" s="357">
        <v>19.95</v>
      </c>
    </row>
    <row r="655" spans="1:10" ht="26.1" customHeight="1" x14ac:dyDescent="0.25">
      <c r="A655" s="375" t="s">
        <v>376</v>
      </c>
      <c r="B655" s="376" t="s">
        <v>945</v>
      </c>
      <c r="C655" s="375" t="s">
        <v>277</v>
      </c>
      <c r="D655" s="375" t="s">
        <v>946</v>
      </c>
      <c r="E655" s="522" t="s">
        <v>375</v>
      </c>
      <c r="F655" s="522"/>
      <c r="G655" s="377" t="s">
        <v>319</v>
      </c>
      <c r="H655" s="378">
        <v>1</v>
      </c>
      <c r="I655" s="379">
        <v>0.4</v>
      </c>
      <c r="J655" s="379">
        <v>0.4</v>
      </c>
    </row>
    <row r="656" spans="1:10" ht="24" customHeight="1" x14ac:dyDescent="0.25">
      <c r="A656" s="383" t="s">
        <v>393</v>
      </c>
      <c r="B656" s="384" t="s">
        <v>947</v>
      </c>
      <c r="C656" s="383" t="s">
        <v>277</v>
      </c>
      <c r="D656" s="383" t="s">
        <v>774</v>
      </c>
      <c r="E656" s="523" t="s">
        <v>568</v>
      </c>
      <c r="F656" s="523"/>
      <c r="G656" s="385" t="s">
        <v>319</v>
      </c>
      <c r="H656" s="386">
        <v>1</v>
      </c>
      <c r="I656" s="387">
        <v>15.35</v>
      </c>
      <c r="J656" s="387">
        <v>15.35</v>
      </c>
    </row>
    <row r="657" spans="1:10" ht="26.1" customHeight="1" x14ac:dyDescent="0.25">
      <c r="A657" s="383" t="s">
        <v>393</v>
      </c>
      <c r="B657" s="384" t="s">
        <v>931</v>
      </c>
      <c r="C657" s="383" t="s">
        <v>277</v>
      </c>
      <c r="D657" s="383" t="s">
        <v>932</v>
      </c>
      <c r="E657" s="523" t="s">
        <v>798</v>
      </c>
      <c r="F657" s="523"/>
      <c r="G657" s="385" t="s">
        <v>319</v>
      </c>
      <c r="H657" s="386">
        <v>1</v>
      </c>
      <c r="I657" s="387">
        <v>1.83</v>
      </c>
      <c r="J657" s="387">
        <v>1.83</v>
      </c>
    </row>
    <row r="658" spans="1:10" ht="26.1" customHeight="1" x14ac:dyDescent="0.25">
      <c r="A658" s="383" t="s">
        <v>393</v>
      </c>
      <c r="B658" s="384" t="s">
        <v>933</v>
      </c>
      <c r="C658" s="383" t="s">
        <v>277</v>
      </c>
      <c r="D658" s="383" t="s">
        <v>934</v>
      </c>
      <c r="E658" s="523" t="s">
        <v>806</v>
      </c>
      <c r="F658" s="523"/>
      <c r="G658" s="385" t="s">
        <v>319</v>
      </c>
      <c r="H658" s="386">
        <v>1</v>
      </c>
      <c r="I658" s="387">
        <v>0.71</v>
      </c>
      <c r="J658" s="387">
        <v>0.71</v>
      </c>
    </row>
    <row r="659" spans="1:10" ht="26.1" customHeight="1" x14ac:dyDescent="0.25">
      <c r="A659" s="383" t="s">
        <v>393</v>
      </c>
      <c r="B659" s="384" t="s">
        <v>827</v>
      </c>
      <c r="C659" s="383" t="s">
        <v>277</v>
      </c>
      <c r="D659" s="383" t="s">
        <v>828</v>
      </c>
      <c r="E659" s="523" t="s">
        <v>798</v>
      </c>
      <c r="F659" s="523"/>
      <c r="G659" s="385" t="s">
        <v>319</v>
      </c>
      <c r="H659" s="386">
        <v>1</v>
      </c>
      <c r="I659" s="387">
        <v>0.43</v>
      </c>
      <c r="J659" s="387">
        <v>0.43</v>
      </c>
    </row>
    <row r="660" spans="1:10" ht="26.1" customHeight="1" x14ac:dyDescent="0.25">
      <c r="A660" s="383" t="s">
        <v>393</v>
      </c>
      <c r="B660" s="384" t="s">
        <v>829</v>
      </c>
      <c r="C660" s="383" t="s">
        <v>277</v>
      </c>
      <c r="D660" s="383" t="s">
        <v>830</v>
      </c>
      <c r="E660" s="523" t="s">
        <v>801</v>
      </c>
      <c r="F660" s="523"/>
      <c r="G660" s="385" t="s">
        <v>319</v>
      </c>
      <c r="H660" s="386">
        <v>1</v>
      </c>
      <c r="I660" s="387">
        <v>0.05</v>
      </c>
      <c r="J660" s="387">
        <v>0.05</v>
      </c>
    </row>
    <row r="661" spans="1:10" ht="26.1" customHeight="1" x14ac:dyDescent="0.25">
      <c r="A661" s="383" t="s">
        <v>393</v>
      </c>
      <c r="B661" s="384" t="s">
        <v>1011</v>
      </c>
      <c r="C661" s="383" t="s">
        <v>277</v>
      </c>
      <c r="D661" s="383" t="s">
        <v>814</v>
      </c>
      <c r="E661" s="523" t="s">
        <v>542</v>
      </c>
      <c r="F661" s="523"/>
      <c r="G661" s="385" t="s">
        <v>319</v>
      </c>
      <c r="H661" s="386">
        <v>1</v>
      </c>
      <c r="I661" s="387">
        <v>0.48</v>
      </c>
      <c r="J661" s="387">
        <v>0.48</v>
      </c>
    </row>
    <row r="662" spans="1:10" ht="26.1" customHeight="1" x14ac:dyDescent="0.25">
      <c r="A662" s="383" t="s">
        <v>393</v>
      </c>
      <c r="B662" s="384" t="s">
        <v>1012</v>
      </c>
      <c r="C662" s="383" t="s">
        <v>277</v>
      </c>
      <c r="D662" s="383" t="s">
        <v>816</v>
      </c>
      <c r="E662" s="523" t="s">
        <v>542</v>
      </c>
      <c r="F662" s="523"/>
      <c r="G662" s="385" t="s">
        <v>319</v>
      </c>
      <c r="H662" s="386">
        <v>1</v>
      </c>
      <c r="I662" s="387">
        <v>0.7</v>
      </c>
      <c r="J662" s="387">
        <v>0.7</v>
      </c>
    </row>
    <row r="663" spans="1:10" ht="25.5" x14ac:dyDescent="0.25">
      <c r="A663" s="380"/>
      <c r="B663" s="380"/>
      <c r="C663" s="380"/>
      <c r="D663" s="380"/>
      <c r="E663" s="380" t="s">
        <v>385</v>
      </c>
      <c r="F663" s="381">
        <v>15.75</v>
      </c>
      <c r="G663" s="380" t="s">
        <v>386</v>
      </c>
      <c r="H663" s="381">
        <v>0</v>
      </c>
      <c r="I663" s="380" t="s">
        <v>387</v>
      </c>
      <c r="J663" s="381">
        <v>15.75</v>
      </c>
    </row>
    <row r="664" spans="1:10" ht="15.75" thickBot="1" x14ac:dyDescent="0.3">
      <c r="A664" s="380"/>
      <c r="B664" s="380"/>
      <c r="C664" s="380"/>
      <c r="D664" s="380"/>
      <c r="E664" s="380" t="s">
        <v>388</v>
      </c>
      <c r="F664" s="381">
        <v>5.98</v>
      </c>
      <c r="G664" s="380"/>
      <c r="H664" s="524" t="s">
        <v>389</v>
      </c>
      <c r="I664" s="524"/>
      <c r="J664" s="381">
        <v>25.93</v>
      </c>
    </row>
    <row r="665" spans="1:10" ht="0.95" customHeight="1" thickTop="1" x14ac:dyDescent="0.25">
      <c r="A665" s="382"/>
      <c r="B665" s="382"/>
      <c r="C665" s="382"/>
      <c r="D665" s="382"/>
      <c r="E665" s="382"/>
      <c r="F665" s="382"/>
      <c r="G665" s="382"/>
      <c r="H665" s="382"/>
      <c r="I665" s="382"/>
      <c r="J665" s="382"/>
    </row>
    <row r="666" spans="1:10" ht="18" customHeight="1" x14ac:dyDescent="0.25">
      <c r="A666" s="371"/>
      <c r="B666" s="372" t="s">
        <v>364</v>
      </c>
      <c r="C666" s="371" t="s">
        <v>365</v>
      </c>
      <c r="D666" s="371" t="s">
        <v>366</v>
      </c>
      <c r="E666" s="531" t="s">
        <v>367</v>
      </c>
      <c r="F666" s="531"/>
      <c r="G666" s="373" t="s">
        <v>368</v>
      </c>
      <c r="H666" s="372" t="s">
        <v>369</v>
      </c>
      <c r="I666" s="372" t="s">
        <v>370</v>
      </c>
      <c r="J666" s="372" t="s">
        <v>371</v>
      </c>
    </row>
    <row r="667" spans="1:10" ht="39" customHeight="1" x14ac:dyDescent="0.25">
      <c r="A667" s="354" t="s">
        <v>372</v>
      </c>
      <c r="B667" s="356" t="s">
        <v>1018</v>
      </c>
      <c r="C667" s="354" t="s">
        <v>280</v>
      </c>
      <c r="D667" s="354" t="s">
        <v>693</v>
      </c>
      <c r="E667" s="530" t="s">
        <v>392</v>
      </c>
      <c r="F667" s="530"/>
      <c r="G667" s="355" t="s">
        <v>338</v>
      </c>
      <c r="H667" s="374">
        <v>1</v>
      </c>
      <c r="I667" s="357">
        <v>8.06</v>
      </c>
      <c r="J667" s="357">
        <v>8.06</v>
      </c>
    </row>
    <row r="668" spans="1:10" ht="20.100000000000001" customHeight="1" x14ac:dyDescent="0.25">
      <c r="A668" s="371" t="s">
        <v>677</v>
      </c>
      <c r="B668" s="372" t="s">
        <v>364</v>
      </c>
      <c r="C668" s="371" t="s">
        <v>365</v>
      </c>
      <c r="D668" s="371" t="s">
        <v>568</v>
      </c>
      <c r="E668" s="372" t="s">
        <v>664</v>
      </c>
      <c r="F668" s="534" t="s">
        <v>678</v>
      </c>
      <c r="G668" s="534"/>
      <c r="H668" s="534"/>
      <c r="I668" s="534"/>
      <c r="J668" s="372" t="s">
        <v>667</v>
      </c>
    </row>
    <row r="669" spans="1:10" ht="24" customHeight="1" x14ac:dyDescent="0.25">
      <c r="A669" s="383" t="s">
        <v>393</v>
      </c>
      <c r="B669" s="384" t="s">
        <v>317</v>
      </c>
      <c r="C669" s="383" t="s">
        <v>280</v>
      </c>
      <c r="D669" s="383" t="s">
        <v>302</v>
      </c>
      <c r="E669" s="386">
        <v>0.2</v>
      </c>
      <c r="F669" s="383"/>
      <c r="G669" s="383"/>
      <c r="H669" s="383"/>
      <c r="I669" s="388">
        <v>24.148</v>
      </c>
      <c r="J669" s="388">
        <v>4.8296000000000001</v>
      </c>
    </row>
    <row r="670" spans="1:10" ht="20.100000000000001" customHeight="1" x14ac:dyDescent="0.25">
      <c r="A670" s="532"/>
      <c r="B670" s="532"/>
      <c r="C670" s="532"/>
      <c r="D670" s="532"/>
      <c r="E670" s="532"/>
      <c r="F670" s="532" t="s">
        <v>679</v>
      </c>
      <c r="G670" s="532"/>
      <c r="H670" s="532"/>
      <c r="I670" s="532"/>
      <c r="J670" s="389">
        <v>4.8296000000000001</v>
      </c>
    </row>
    <row r="671" spans="1:10" ht="20.100000000000001" customHeight="1" x14ac:dyDescent="0.25">
      <c r="A671" s="532"/>
      <c r="B671" s="532"/>
      <c r="C671" s="532"/>
      <c r="D671" s="532"/>
      <c r="E671" s="532"/>
      <c r="F671" s="532" t="s">
        <v>680</v>
      </c>
      <c r="G671" s="532"/>
      <c r="H671" s="532"/>
      <c r="I671" s="532"/>
      <c r="J671" s="389">
        <v>0</v>
      </c>
    </row>
    <row r="672" spans="1:10" ht="20.100000000000001" customHeight="1" x14ac:dyDescent="0.25">
      <c r="A672" s="532"/>
      <c r="B672" s="532"/>
      <c r="C672" s="532"/>
      <c r="D672" s="532"/>
      <c r="E672" s="532"/>
      <c r="F672" s="532" t="s">
        <v>681</v>
      </c>
      <c r="G672" s="532"/>
      <c r="H672" s="532"/>
      <c r="I672" s="532"/>
      <c r="J672" s="389">
        <v>4.8296000000000001</v>
      </c>
    </row>
    <row r="673" spans="1:10" ht="20.100000000000001" customHeight="1" x14ac:dyDescent="0.25">
      <c r="A673" s="532"/>
      <c r="B673" s="532"/>
      <c r="C673" s="532"/>
      <c r="D673" s="532"/>
      <c r="E673" s="532"/>
      <c r="F673" s="532" t="s">
        <v>682</v>
      </c>
      <c r="G673" s="532"/>
      <c r="H673" s="532"/>
      <c r="I673" s="532"/>
      <c r="J673" s="389">
        <v>0</v>
      </c>
    </row>
    <row r="674" spans="1:10" ht="20.100000000000001" customHeight="1" x14ac:dyDescent="0.25">
      <c r="A674" s="532"/>
      <c r="B674" s="532"/>
      <c r="C674" s="532"/>
      <c r="D674" s="532"/>
      <c r="E674" s="532"/>
      <c r="F674" s="532" t="s">
        <v>683</v>
      </c>
      <c r="G674" s="532"/>
      <c r="H674" s="532"/>
      <c r="I674" s="532"/>
      <c r="J674" s="389">
        <v>0</v>
      </c>
    </row>
    <row r="675" spans="1:10" ht="20.100000000000001" customHeight="1" x14ac:dyDescent="0.25">
      <c r="A675" s="532"/>
      <c r="B675" s="532"/>
      <c r="C675" s="532"/>
      <c r="D675" s="532"/>
      <c r="E675" s="532"/>
      <c r="F675" s="532" t="s">
        <v>684</v>
      </c>
      <c r="G675" s="532"/>
      <c r="H675" s="532"/>
      <c r="I675" s="532"/>
      <c r="J675" s="389">
        <v>1</v>
      </c>
    </row>
    <row r="676" spans="1:10" ht="20.100000000000001" customHeight="1" x14ac:dyDescent="0.25">
      <c r="A676" s="532"/>
      <c r="B676" s="532"/>
      <c r="C676" s="532"/>
      <c r="D676" s="532"/>
      <c r="E676" s="532"/>
      <c r="F676" s="532" t="s">
        <v>685</v>
      </c>
      <c r="G676" s="532"/>
      <c r="H676" s="532"/>
      <c r="I676" s="532"/>
      <c r="J676" s="389">
        <v>4.8296000000000001</v>
      </c>
    </row>
    <row r="677" spans="1:10" ht="20.100000000000001" customHeight="1" x14ac:dyDescent="0.25">
      <c r="A677" s="371" t="s">
        <v>697</v>
      </c>
      <c r="B677" s="372" t="s">
        <v>365</v>
      </c>
      <c r="C677" s="371" t="s">
        <v>364</v>
      </c>
      <c r="D677" s="371" t="s">
        <v>395</v>
      </c>
      <c r="E677" s="372" t="s">
        <v>664</v>
      </c>
      <c r="F677" s="372" t="s">
        <v>688</v>
      </c>
      <c r="G677" s="534" t="s">
        <v>689</v>
      </c>
      <c r="H677" s="534"/>
      <c r="I677" s="534"/>
      <c r="J677" s="372" t="s">
        <v>667</v>
      </c>
    </row>
    <row r="678" spans="1:10" ht="24" customHeight="1" x14ac:dyDescent="0.25">
      <c r="A678" s="383" t="s">
        <v>393</v>
      </c>
      <c r="B678" s="384" t="s">
        <v>280</v>
      </c>
      <c r="C678" s="383" t="s">
        <v>1019</v>
      </c>
      <c r="D678" s="383" t="s">
        <v>1020</v>
      </c>
      <c r="E678" s="386">
        <v>0.27345999999999998</v>
      </c>
      <c r="F678" s="385" t="s">
        <v>278</v>
      </c>
      <c r="G678" s="536">
        <v>10.2349</v>
      </c>
      <c r="H678" s="536"/>
      <c r="I678" s="523"/>
      <c r="J678" s="388">
        <v>2.7988</v>
      </c>
    </row>
    <row r="679" spans="1:10" ht="24" customHeight="1" x14ac:dyDescent="0.25">
      <c r="A679" s="383" t="s">
        <v>393</v>
      </c>
      <c r="B679" s="384" t="s">
        <v>280</v>
      </c>
      <c r="C679" s="383" t="s">
        <v>1021</v>
      </c>
      <c r="D679" s="383" t="s">
        <v>1022</v>
      </c>
      <c r="E679" s="386">
        <v>1.333E-2</v>
      </c>
      <c r="F679" s="385" t="s">
        <v>287</v>
      </c>
      <c r="G679" s="536">
        <v>8.7667999999999999</v>
      </c>
      <c r="H679" s="536"/>
      <c r="I679" s="523"/>
      <c r="J679" s="388">
        <v>0.1169</v>
      </c>
    </row>
    <row r="680" spans="1:10" ht="24" customHeight="1" x14ac:dyDescent="0.25">
      <c r="A680" s="383" t="s">
        <v>393</v>
      </c>
      <c r="B680" s="384" t="s">
        <v>280</v>
      </c>
      <c r="C680" s="383" t="s">
        <v>1023</v>
      </c>
      <c r="D680" s="383" t="s">
        <v>1024</v>
      </c>
      <c r="E680" s="386">
        <v>1.8749999999999999E-2</v>
      </c>
      <c r="F680" s="385" t="s">
        <v>19</v>
      </c>
      <c r="G680" s="536">
        <v>11.9238</v>
      </c>
      <c r="H680" s="536"/>
      <c r="I680" s="523"/>
      <c r="J680" s="388">
        <v>0.22359999999999999</v>
      </c>
    </row>
    <row r="681" spans="1:10" ht="20.100000000000001" customHeight="1" x14ac:dyDescent="0.25">
      <c r="A681" s="532"/>
      <c r="B681" s="532"/>
      <c r="C681" s="532"/>
      <c r="D681" s="532"/>
      <c r="E681" s="532"/>
      <c r="F681" s="532" t="s">
        <v>700</v>
      </c>
      <c r="G681" s="532"/>
      <c r="H681" s="532"/>
      <c r="I681" s="532"/>
      <c r="J681" s="389">
        <v>3.1393</v>
      </c>
    </row>
    <row r="682" spans="1:10" ht="20.100000000000001" customHeight="1" x14ac:dyDescent="0.25">
      <c r="A682" s="371" t="s">
        <v>686</v>
      </c>
      <c r="B682" s="372" t="s">
        <v>365</v>
      </c>
      <c r="C682" s="371" t="s">
        <v>364</v>
      </c>
      <c r="D682" s="371" t="s">
        <v>687</v>
      </c>
      <c r="E682" s="372" t="s">
        <v>664</v>
      </c>
      <c r="F682" s="372" t="s">
        <v>688</v>
      </c>
      <c r="G682" s="534" t="s">
        <v>689</v>
      </c>
      <c r="H682" s="534"/>
      <c r="I682" s="534"/>
      <c r="J682" s="372" t="s">
        <v>667</v>
      </c>
    </row>
    <row r="683" spans="1:10" ht="26.1" customHeight="1" x14ac:dyDescent="0.25">
      <c r="A683" s="375" t="s">
        <v>690</v>
      </c>
      <c r="B683" s="376" t="s">
        <v>280</v>
      </c>
      <c r="C683" s="375">
        <v>1400973</v>
      </c>
      <c r="D683" s="375" t="s">
        <v>993</v>
      </c>
      <c r="E683" s="378">
        <v>4.9169999999999998E-2</v>
      </c>
      <c r="F683" s="377" t="s">
        <v>19</v>
      </c>
      <c r="G683" s="535">
        <v>1</v>
      </c>
      <c r="H683" s="535"/>
      <c r="I683" s="522"/>
      <c r="J683" s="390">
        <v>4.9200000000000001E-2</v>
      </c>
    </row>
    <row r="684" spans="1:10" ht="26.1" customHeight="1" x14ac:dyDescent="0.25">
      <c r="A684" s="375" t="s">
        <v>690</v>
      </c>
      <c r="B684" s="376" t="s">
        <v>280</v>
      </c>
      <c r="C684" s="375">
        <v>1419543</v>
      </c>
      <c r="D684" s="375" t="s">
        <v>1003</v>
      </c>
      <c r="E684" s="378">
        <v>1.2500000000000001E-2</v>
      </c>
      <c r="F684" s="377" t="s">
        <v>14</v>
      </c>
      <c r="G684" s="535">
        <v>0.13</v>
      </c>
      <c r="H684" s="535"/>
      <c r="I684" s="522"/>
      <c r="J684" s="390">
        <v>1.6000000000000001E-3</v>
      </c>
    </row>
    <row r="685" spans="1:10" ht="26.1" customHeight="1" x14ac:dyDescent="0.25">
      <c r="A685" s="375" t="s">
        <v>690</v>
      </c>
      <c r="B685" s="376" t="s">
        <v>280</v>
      </c>
      <c r="C685" s="375">
        <v>2408057</v>
      </c>
      <c r="D685" s="375" t="s">
        <v>1025</v>
      </c>
      <c r="E685" s="378">
        <v>4.6999999999999999E-4</v>
      </c>
      <c r="F685" s="377" t="s">
        <v>278</v>
      </c>
      <c r="G685" s="535">
        <v>67.95</v>
      </c>
      <c r="H685" s="535"/>
      <c r="I685" s="522"/>
      <c r="J685" s="390">
        <v>3.1899999999999998E-2</v>
      </c>
    </row>
    <row r="686" spans="1:10" ht="20.100000000000001" customHeight="1" x14ac:dyDescent="0.25">
      <c r="A686" s="532"/>
      <c r="B686" s="532"/>
      <c r="C686" s="532"/>
      <c r="D686" s="532"/>
      <c r="E686" s="532"/>
      <c r="F686" s="532" t="s">
        <v>694</v>
      </c>
      <c r="G686" s="532"/>
      <c r="H686" s="532"/>
      <c r="I686" s="532"/>
      <c r="J686" s="389">
        <v>8.2699999999999996E-2</v>
      </c>
    </row>
    <row r="687" spans="1:10" ht="20.100000000000001" customHeight="1" x14ac:dyDescent="0.25">
      <c r="A687" s="371" t="s">
        <v>701</v>
      </c>
      <c r="B687" s="372" t="s">
        <v>365</v>
      </c>
      <c r="C687" s="371" t="s">
        <v>393</v>
      </c>
      <c r="D687" s="371" t="s">
        <v>702</v>
      </c>
      <c r="E687" s="372" t="s">
        <v>364</v>
      </c>
      <c r="F687" s="372" t="s">
        <v>664</v>
      </c>
      <c r="G687" s="373" t="s">
        <v>688</v>
      </c>
      <c r="H687" s="534" t="s">
        <v>689</v>
      </c>
      <c r="I687" s="534"/>
      <c r="J687" s="372" t="s">
        <v>667</v>
      </c>
    </row>
    <row r="688" spans="1:10" ht="39" customHeight="1" x14ac:dyDescent="0.25">
      <c r="A688" s="375" t="s">
        <v>703</v>
      </c>
      <c r="B688" s="376" t="s">
        <v>280</v>
      </c>
      <c r="C688" s="375" t="s">
        <v>1019</v>
      </c>
      <c r="D688" s="375" t="s">
        <v>792</v>
      </c>
      <c r="E688" s="376">
        <v>5914333</v>
      </c>
      <c r="F688" s="378">
        <v>2.7E-4</v>
      </c>
      <c r="G688" s="377" t="s">
        <v>294</v>
      </c>
      <c r="H688" s="535">
        <v>19.62</v>
      </c>
      <c r="I688" s="522"/>
      <c r="J688" s="390">
        <v>5.3E-3</v>
      </c>
    </row>
    <row r="689" spans="1:10" ht="39" customHeight="1" x14ac:dyDescent="0.25">
      <c r="A689" s="375" t="s">
        <v>703</v>
      </c>
      <c r="B689" s="376" t="s">
        <v>280</v>
      </c>
      <c r="C689" s="375" t="s">
        <v>1021</v>
      </c>
      <c r="D689" s="375" t="s">
        <v>704</v>
      </c>
      <c r="E689" s="376">
        <v>5914655</v>
      </c>
      <c r="F689" s="378">
        <v>1.0000000000000001E-5</v>
      </c>
      <c r="G689" s="377" t="s">
        <v>294</v>
      </c>
      <c r="H689" s="535">
        <v>21.69</v>
      </c>
      <c r="I689" s="522"/>
      <c r="J689" s="390">
        <v>2.0000000000000001E-4</v>
      </c>
    </row>
    <row r="690" spans="1:10" ht="39" customHeight="1" x14ac:dyDescent="0.25">
      <c r="A690" s="375" t="s">
        <v>703</v>
      </c>
      <c r="B690" s="376" t="s">
        <v>280</v>
      </c>
      <c r="C690" s="375" t="s">
        <v>1023</v>
      </c>
      <c r="D690" s="375" t="s">
        <v>792</v>
      </c>
      <c r="E690" s="376">
        <v>5914333</v>
      </c>
      <c r="F690" s="378">
        <v>6.9999999999999994E-5</v>
      </c>
      <c r="G690" s="377" t="s">
        <v>294</v>
      </c>
      <c r="H690" s="535">
        <v>19.62</v>
      </c>
      <c r="I690" s="522"/>
      <c r="J690" s="390">
        <v>1.4E-3</v>
      </c>
    </row>
    <row r="691" spans="1:10" ht="20.100000000000001" customHeight="1" x14ac:dyDescent="0.25">
      <c r="A691" s="532"/>
      <c r="B691" s="532"/>
      <c r="C691" s="532"/>
      <c r="D691" s="532"/>
      <c r="E691" s="532"/>
      <c r="F691" s="532" t="s">
        <v>705</v>
      </c>
      <c r="G691" s="532"/>
      <c r="H691" s="532"/>
      <c r="I691" s="532"/>
      <c r="J691" s="389">
        <v>6.8999999999999999E-3</v>
      </c>
    </row>
    <row r="692" spans="1:10" ht="20.100000000000001" customHeight="1" x14ac:dyDescent="0.25">
      <c r="A692" s="371" t="s">
        <v>706</v>
      </c>
      <c r="B692" s="372" t="s">
        <v>365</v>
      </c>
      <c r="C692" s="371" t="s">
        <v>393</v>
      </c>
      <c r="D692" s="371" t="s">
        <v>707</v>
      </c>
      <c r="E692" s="372" t="s">
        <v>664</v>
      </c>
      <c r="F692" s="372" t="s">
        <v>688</v>
      </c>
      <c r="G692" s="533" t="s">
        <v>708</v>
      </c>
      <c r="H692" s="534"/>
      <c r="I692" s="534"/>
      <c r="J692" s="372" t="s">
        <v>667</v>
      </c>
    </row>
    <row r="693" spans="1:10" ht="20.100000000000001" customHeight="1" x14ac:dyDescent="0.25">
      <c r="A693" s="373"/>
      <c r="B693" s="373"/>
      <c r="C693" s="373"/>
      <c r="D693" s="373"/>
      <c r="E693" s="373"/>
      <c r="F693" s="373"/>
      <c r="G693" s="373" t="s">
        <v>709</v>
      </c>
      <c r="H693" s="373" t="s">
        <v>710</v>
      </c>
      <c r="I693" s="373" t="s">
        <v>711</v>
      </c>
      <c r="J693" s="373"/>
    </row>
    <row r="694" spans="1:10" ht="50.1" customHeight="1" x14ac:dyDescent="0.25">
      <c r="A694" s="375" t="s">
        <v>707</v>
      </c>
      <c r="B694" s="376" t="s">
        <v>280</v>
      </c>
      <c r="C694" s="375" t="s">
        <v>1019</v>
      </c>
      <c r="D694" s="375" t="s">
        <v>1026</v>
      </c>
      <c r="E694" s="378">
        <v>2.7E-4</v>
      </c>
      <c r="F694" s="377" t="s">
        <v>281</v>
      </c>
      <c r="G694" s="376" t="s">
        <v>713</v>
      </c>
      <c r="H694" s="376" t="s">
        <v>714</v>
      </c>
      <c r="I694" s="376" t="s">
        <v>715</v>
      </c>
      <c r="J694" s="390">
        <v>0</v>
      </c>
    </row>
    <row r="695" spans="1:10" ht="50.1" customHeight="1" x14ac:dyDescent="0.25">
      <c r="A695" s="375" t="s">
        <v>707</v>
      </c>
      <c r="B695" s="376" t="s">
        <v>280</v>
      </c>
      <c r="C695" s="375" t="s">
        <v>1021</v>
      </c>
      <c r="D695" s="375" t="s">
        <v>1027</v>
      </c>
      <c r="E695" s="378">
        <v>1.0000000000000001E-5</v>
      </c>
      <c r="F695" s="377" t="s">
        <v>281</v>
      </c>
      <c r="G695" s="376" t="s">
        <v>713</v>
      </c>
      <c r="H695" s="376" t="s">
        <v>714</v>
      </c>
      <c r="I695" s="376" t="s">
        <v>715</v>
      </c>
      <c r="J695" s="390">
        <v>0</v>
      </c>
    </row>
    <row r="696" spans="1:10" ht="50.1" customHeight="1" x14ac:dyDescent="0.25">
      <c r="A696" s="375" t="s">
        <v>707</v>
      </c>
      <c r="B696" s="376" t="s">
        <v>280</v>
      </c>
      <c r="C696" s="375" t="s">
        <v>1023</v>
      </c>
      <c r="D696" s="375" t="s">
        <v>1028</v>
      </c>
      <c r="E696" s="378">
        <v>6.9999999999999994E-5</v>
      </c>
      <c r="F696" s="377" t="s">
        <v>281</v>
      </c>
      <c r="G696" s="376" t="s">
        <v>713</v>
      </c>
      <c r="H696" s="376" t="s">
        <v>714</v>
      </c>
      <c r="I696" s="376" t="s">
        <v>715</v>
      </c>
      <c r="J696" s="390">
        <v>0</v>
      </c>
    </row>
    <row r="697" spans="1:10" ht="20.100000000000001" customHeight="1" x14ac:dyDescent="0.25">
      <c r="A697" s="532"/>
      <c r="B697" s="532"/>
      <c r="C697" s="532"/>
      <c r="D697" s="532"/>
      <c r="E697" s="532"/>
      <c r="F697" s="532" t="s">
        <v>716</v>
      </c>
      <c r="G697" s="532"/>
      <c r="H697" s="532"/>
      <c r="I697" s="532"/>
      <c r="J697" s="389">
        <v>0</v>
      </c>
    </row>
    <row r="698" spans="1:10" ht="25.5" x14ac:dyDescent="0.25">
      <c r="A698" s="380"/>
      <c r="B698" s="380"/>
      <c r="C698" s="380"/>
      <c r="D698" s="380"/>
      <c r="E698" s="380" t="s">
        <v>385</v>
      </c>
      <c r="F698" s="381">
        <v>4.8770794344150659</v>
      </c>
      <c r="G698" s="380" t="s">
        <v>386</v>
      </c>
      <c r="H698" s="381">
        <v>0</v>
      </c>
      <c r="I698" s="380" t="s">
        <v>387</v>
      </c>
      <c r="J698" s="381">
        <v>4.8770794344150659</v>
      </c>
    </row>
    <row r="699" spans="1:10" ht="15.75" thickBot="1" x14ac:dyDescent="0.3">
      <c r="A699" s="380"/>
      <c r="B699" s="380"/>
      <c r="C699" s="380"/>
      <c r="D699" s="380"/>
      <c r="E699" s="380" t="s">
        <v>388</v>
      </c>
      <c r="F699" s="381">
        <v>2.41</v>
      </c>
      <c r="G699" s="380"/>
      <c r="H699" s="524" t="s">
        <v>389</v>
      </c>
      <c r="I699" s="524"/>
      <c r="J699" s="381">
        <v>10.47</v>
      </c>
    </row>
    <row r="700" spans="1:10" ht="0.95" customHeight="1" thickTop="1" x14ac:dyDescent="0.25">
      <c r="A700" s="382"/>
      <c r="B700" s="382"/>
      <c r="C700" s="382"/>
      <c r="D700" s="382"/>
      <c r="E700" s="382"/>
      <c r="F700" s="382"/>
      <c r="G700" s="382"/>
      <c r="H700" s="382"/>
      <c r="I700" s="382"/>
      <c r="J700" s="382"/>
    </row>
    <row r="701" spans="1:10" ht="18" customHeight="1" x14ac:dyDescent="0.25">
      <c r="A701" s="371"/>
      <c r="B701" s="372" t="s">
        <v>364</v>
      </c>
      <c r="C701" s="371" t="s">
        <v>365</v>
      </c>
      <c r="D701" s="371" t="s">
        <v>366</v>
      </c>
      <c r="E701" s="531" t="s">
        <v>367</v>
      </c>
      <c r="F701" s="531"/>
      <c r="G701" s="373" t="s">
        <v>368</v>
      </c>
      <c r="H701" s="372" t="s">
        <v>369</v>
      </c>
      <c r="I701" s="372" t="s">
        <v>370</v>
      </c>
      <c r="J701" s="372" t="s">
        <v>371</v>
      </c>
    </row>
    <row r="702" spans="1:10" ht="26.1" customHeight="1" x14ac:dyDescent="0.25">
      <c r="A702" s="354" t="s">
        <v>372</v>
      </c>
      <c r="B702" s="356" t="s">
        <v>547</v>
      </c>
      <c r="C702" s="354" t="s">
        <v>277</v>
      </c>
      <c r="D702" s="354" t="s">
        <v>548</v>
      </c>
      <c r="E702" s="530" t="s">
        <v>381</v>
      </c>
      <c r="F702" s="530"/>
      <c r="G702" s="355" t="s">
        <v>319</v>
      </c>
      <c r="H702" s="374">
        <v>1</v>
      </c>
      <c r="I702" s="357">
        <v>2.79</v>
      </c>
      <c r="J702" s="357">
        <v>2.79</v>
      </c>
    </row>
    <row r="703" spans="1:10" ht="26.1" customHeight="1" x14ac:dyDescent="0.25">
      <c r="A703" s="383" t="s">
        <v>393</v>
      </c>
      <c r="B703" s="384" t="s">
        <v>1041</v>
      </c>
      <c r="C703" s="383" t="s">
        <v>277</v>
      </c>
      <c r="D703" s="383" t="s">
        <v>1042</v>
      </c>
      <c r="E703" s="523" t="s">
        <v>395</v>
      </c>
      <c r="F703" s="523"/>
      <c r="G703" s="385" t="s">
        <v>42</v>
      </c>
      <c r="H703" s="386">
        <v>4.0000000000000003E-5</v>
      </c>
      <c r="I703" s="387">
        <v>69951.47</v>
      </c>
      <c r="J703" s="387">
        <v>2.79</v>
      </c>
    </row>
    <row r="704" spans="1:10" ht="25.5" x14ac:dyDescent="0.25">
      <c r="A704" s="380"/>
      <c r="B704" s="380"/>
      <c r="C704" s="380"/>
      <c r="D704" s="380"/>
      <c r="E704" s="380" t="s">
        <v>385</v>
      </c>
      <c r="F704" s="381">
        <v>0</v>
      </c>
      <c r="G704" s="380" t="s">
        <v>386</v>
      </c>
      <c r="H704" s="381">
        <v>0</v>
      </c>
      <c r="I704" s="380" t="s">
        <v>387</v>
      </c>
      <c r="J704" s="381">
        <v>0</v>
      </c>
    </row>
    <row r="705" spans="1:10" ht="15.75" thickBot="1" x14ac:dyDescent="0.3">
      <c r="A705" s="380"/>
      <c r="B705" s="380"/>
      <c r="C705" s="380"/>
      <c r="D705" s="380"/>
      <c r="E705" s="380" t="s">
        <v>388</v>
      </c>
      <c r="F705" s="381">
        <v>0.83</v>
      </c>
      <c r="G705" s="380"/>
      <c r="H705" s="524" t="s">
        <v>389</v>
      </c>
      <c r="I705" s="524"/>
      <c r="J705" s="381">
        <v>3.62</v>
      </c>
    </row>
    <row r="706" spans="1:10" ht="0.95" customHeight="1" thickTop="1" x14ac:dyDescent="0.25">
      <c r="A706" s="382"/>
      <c r="B706" s="382"/>
      <c r="C706" s="382"/>
      <c r="D706" s="382"/>
      <c r="E706" s="382"/>
      <c r="F706" s="382"/>
      <c r="G706" s="382"/>
      <c r="H706" s="382"/>
      <c r="I706" s="382"/>
      <c r="J706" s="382"/>
    </row>
    <row r="707" spans="1:10" ht="18" customHeight="1" x14ac:dyDescent="0.25">
      <c r="A707" s="371"/>
      <c r="B707" s="372" t="s">
        <v>364</v>
      </c>
      <c r="C707" s="371" t="s">
        <v>365</v>
      </c>
      <c r="D707" s="371" t="s">
        <v>366</v>
      </c>
      <c r="E707" s="531" t="s">
        <v>367</v>
      </c>
      <c r="F707" s="531"/>
      <c r="G707" s="373" t="s">
        <v>368</v>
      </c>
      <c r="H707" s="372" t="s">
        <v>369</v>
      </c>
      <c r="I707" s="372" t="s">
        <v>370</v>
      </c>
      <c r="J707" s="372" t="s">
        <v>371</v>
      </c>
    </row>
    <row r="708" spans="1:10" ht="26.1" customHeight="1" x14ac:dyDescent="0.25">
      <c r="A708" s="354" t="s">
        <v>372</v>
      </c>
      <c r="B708" s="356" t="s">
        <v>549</v>
      </c>
      <c r="C708" s="354" t="s">
        <v>277</v>
      </c>
      <c r="D708" s="354" t="s">
        <v>550</v>
      </c>
      <c r="E708" s="530" t="s">
        <v>381</v>
      </c>
      <c r="F708" s="530"/>
      <c r="G708" s="355" t="s">
        <v>319</v>
      </c>
      <c r="H708" s="374">
        <v>1</v>
      </c>
      <c r="I708" s="357">
        <v>0.5</v>
      </c>
      <c r="J708" s="357">
        <v>0.5</v>
      </c>
    </row>
    <row r="709" spans="1:10" ht="26.1" customHeight="1" x14ac:dyDescent="0.25">
      <c r="A709" s="383" t="s">
        <v>393</v>
      </c>
      <c r="B709" s="384" t="s">
        <v>1041</v>
      </c>
      <c r="C709" s="383" t="s">
        <v>277</v>
      </c>
      <c r="D709" s="383" t="s">
        <v>1042</v>
      </c>
      <c r="E709" s="523" t="s">
        <v>395</v>
      </c>
      <c r="F709" s="523"/>
      <c r="G709" s="385" t="s">
        <v>42</v>
      </c>
      <c r="H709" s="386">
        <v>7.1999999999999997E-6</v>
      </c>
      <c r="I709" s="387">
        <v>69951.47</v>
      </c>
      <c r="J709" s="387">
        <v>0.5</v>
      </c>
    </row>
    <row r="710" spans="1:10" ht="25.5" x14ac:dyDescent="0.25">
      <c r="A710" s="380"/>
      <c r="B710" s="380"/>
      <c r="C710" s="380"/>
      <c r="D710" s="380"/>
      <c r="E710" s="380" t="s">
        <v>385</v>
      </c>
      <c r="F710" s="381">
        <v>0</v>
      </c>
      <c r="G710" s="380" t="s">
        <v>386</v>
      </c>
      <c r="H710" s="381">
        <v>0</v>
      </c>
      <c r="I710" s="380" t="s">
        <v>387</v>
      </c>
      <c r="J710" s="381">
        <v>0</v>
      </c>
    </row>
    <row r="711" spans="1:10" ht="15.75" thickBot="1" x14ac:dyDescent="0.3">
      <c r="A711" s="380"/>
      <c r="B711" s="380"/>
      <c r="C711" s="380"/>
      <c r="D711" s="380"/>
      <c r="E711" s="380" t="s">
        <v>388</v>
      </c>
      <c r="F711" s="381">
        <v>0.15</v>
      </c>
      <c r="G711" s="380"/>
      <c r="H711" s="524" t="s">
        <v>389</v>
      </c>
      <c r="I711" s="524"/>
      <c r="J711" s="381">
        <v>0.65</v>
      </c>
    </row>
    <row r="712" spans="1:10" ht="0.95" customHeight="1" thickTop="1" x14ac:dyDescent="0.25">
      <c r="A712" s="382"/>
      <c r="B712" s="382"/>
      <c r="C712" s="382"/>
      <c r="D712" s="382"/>
      <c r="E712" s="382"/>
      <c r="F712" s="382"/>
      <c r="G712" s="382"/>
      <c r="H712" s="382"/>
      <c r="I712" s="382"/>
      <c r="J712" s="382"/>
    </row>
    <row r="713" spans="1:10" ht="18" customHeight="1" x14ac:dyDescent="0.25">
      <c r="A713" s="371"/>
      <c r="B713" s="372" t="s">
        <v>364</v>
      </c>
      <c r="C713" s="371" t="s">
        <v>365</v>
      </c>
      <c r="D713" s="371" t="s">
        <v>366</v>
      </c>
      <c r="E713" s="531" t="s">
        <v>367</v>
      </c>
      <c r="F713" s="531"/>
      <c r="G713" s="373" t="s">
        <v>368</v>
      </c>
      <c r="H713" s="372" t="s">
        <v>369</v>
      </c>
      <c r="I713" s="372" t="s">
        <v>370</v>
      </c>
      <c r="J713" s="372" t="s">
        <v>371</v>
      </c>
    </row>
    <row r="714" spans="1:10" ht="26.1" customHeight="1" x14ac:dyDescent="0.25">
      <c r="A714" s="354" t="s">
        <v>372</v>
      </c>
      <c r="B714" s="356" t="s">
        <v>551</v>
      </c>
      <c r="C714" s="354" t="s">
        <v>277</v>
      </c>
      <c r="D714" s="354" t="s">
        <v>552</v>
      </c>
      <c r="E714" s="530" t="s">
        <v>381</v>
      </c>
      <c r="F714" s="530"/>
      <c r="G714" s="355" t="s">
        <v>319</v>
      </c>
      <c r="H714" s="374">
        <v>1</v>
      </c>
      <c r="I714" s="357">
        <v>2.4900000000000002</v>
      </c>
      <c r="J714" s="357">
        <v>2.4900000000000002</v>
      </c>
    </row>
    <row r="715" spans="1:10" ht="26.1" customHeight="1" x14ac:dyDescent="0.25">
      <c r="A715" s="383" t="s">
        <v>393</v>
      </c>
      <c r="B715" s="384" t="s">
        <v>1041</v>
      </c>
      <c r="C715" s="383" t="s">
        <v>277</v>
      </c>
      <c r="D715" s="383" t="s">
        <v>1042</v>
      </c>
      <c r="E715" s="523" t="s">
        <v>395</v>
      </c>
      <c r="F715" s="523"/>
      <c r="G715" s="385" t="s">
        <v>42</v>
      </c>
      <c r="H715" s="386">
        <v>3.57E-5</v>
      </c>
      <c r="I715" s="387">
        <v>69951.47</v>
      </c>
      <c r="J715" s="387">
        <v>2.4900000000000002</v>
      </c>
    </row>
    <row r="716" spans="1:10" ht="25.5" x14ac:dyDescent="0.25">
      <c r="A716" s="380"/>
      <c r="B716" s="380"/>
      <c r="C716" s="380"/>
      <c r="D716" s="380"/>
      <c r="E716" s="380" t="s">
        <v>385</v>
      </c>
      <c r="F716" s="381">
        <v>0</v>
      </c>
      <c r="G716" s="380" t="s">
        <v>386</v>
      </c>
      <c r="H716" s="381">
        <v>0</v>
      </c>
      <c r="I716" s="380" t="s">
        <v>387</v>
      </c>
      <c r="J716" s="381">
        <v>0</v>
      </c>
    </row>
    <row r="717" spans="1:10" ht="15.75" thickBot="1" x14ac:dyDescent="0.3">
      <c r="A717" s="380"/>
      <c r="B717" s="380"/>
      <c r="C717" s="380"/>
      <c r="D717" s="380"/>
      <c r="E717" s="380" t="s">
        <v>388</v>
      </c>
      <c r="F717" s="381">
        <v>0.74</v>
      </c>
      <c r="G717" s="380"/>
      <c r="H717" s="524" t="s">
        <v>389</v>
      </c>
      <c r="I717" s="524"/>
      <c r="J717" s="381">
        <v>3.23</v>
      </c>
    </row>
    <row r="718" spans="1:10" ht="0.95" customHeight="1" thickTop="1" x14ac:dyDescent="0.25">
      <c r="A718" s="382"/>
      <c r="B718" s="382"/>
      <c r="C718" s="382"/>
      <c r="D718" s="382"/>
      <c r="E718" s="382"/>
      <c r="F718" s="382"/>
      <c r="G718" s="382"/>
      <c r="H718" s="382"/>
      <c r="I718" s="382"/>
      <c r="J718" s="382"/>
    </row>
    <row r="719" spans="1:10" ht="18" customHeight="1" x14ac:dyDescent="0.25">
      <c r="A719" s="371"/>
      <c r="B719" s="372" t="s">
        <v>364</v>
      </c>
      <c r="C719" s="371" t="s">
        <v>365</v>
      </c>
      <c r="D719" s="371" t="s">
        <v>366</v>
      </c>
      <c r="E719" s="531" t="s">
        <v>367</v>
      </c>
      <c r="F719" s="531"/>
      <c r="G719" s="373" t="s">
        <v>368</v>
      </c>
      <c r="H719" s="372" t="s">
        <v>369</v>
      </c>
      <c r="I719" s="372" t="s">
        <v>370</v>
      </c>
      <c r="J719" s="372" t="s">
        <v>371</v>
      </c>
    </row>
    <row r="720" spans="1:10" ht="26.1" customHeight="1" x14ac:dyDescent="0.25">
      <c r="A720" s="354" t="s">
        <v>372</v>
      </c>
      <c r="B720" s="356" t="s">
        <v>553</v>
      </c>
      <c r="C720" s="354" t="s">
        <v>277</v>
      </c>
      <c r="D720" s="354" t="s">
        <v>554</v>
      </c>
      <c r="E720" s="530" t="s">
        <v>381</v>
      </c>
      <c r="F720" s="530"/>
      <c r="G720" s="355" t="s">
        <v>319</v>
      </c>
      <c r="H720" s="374">
        <v>1</v>
      </c>
      <c r="I720" s="357">
        <v>45.51</v>
      </c>
      <c r="J720" s="357">
        <v>45.51</v>
      </c>
    </row>
    <row r="721" spans="1:10" ht="24" customHeight="1" x14ac:dyDescent="0.25">
      <c r="A721" s="383" t="s">
        <v>393</v>
      </c>
      <c r="B721" s="384" t="s">
        <v>921</v>
      </c>
      <c r="C721" s="383" t="s">
        <v>277</v>
      </c>
      <c r="D721" s="383" t="s">
        <v>922</v>
      </c>
      <c r="E721" s="523" t="s">
        <v>395</v>
      </c>
      <c r="F721" s="523"/>
      <c r="G721" s="385" t="s">
        <v>845</v>
      </c>
      <c r="H721" s="386">
        <v>11.21</v>
      </c>
      <c r="I721" s="387">
        <v>4.0599999999999996</v>
      </c>
      <c r="J721" s="387">
        <v>45.51</v>
      </c>
    </row>
    <row r="722" spans="1:10" ht="25.5" x14ac:dyDescent="0.25">
      <c r="A722" s="380"/>
      <c r="B722" s="380"/>
      <c r="C722" s="380"/>
      <c r="D722" s="380"/>
      <c r="E722" s="380" t="s">
        <v>385</v>
      </c>
      <c r="F722" s="381">
        <v>0</v>
      </c>
      <c r="G722" s="380" t="s">
        <v>386</v>
      </c>
      <c r="H722" s="381">
        <v>0</v>
      </c>
      <c r="I722" s="380" t="s">
        <v>387</v>
      </c>
      <c r="J722" s="381">
        <v>0</v>
      </c>
    </row>
    <row r="723" spans="1:10" ht="15.75" thickBot="1" x14ac:dyDescent="0.3">
      <c r="A723" s="380"/>
      <c r="B723" s="380"/>
      <c r="C723" s="380"/>
      <c r="D723" s="380"/>
      <c r="E723" s="380" t="s">
        <v>388</v>
      </c>
      <c r="F723" s="381">
        <v>13.65</v>
      </c>
      <c r="G723" s="380"/>
      <c r="H723" s="524" t="s">
        <v>389</v>
      </c>
      <c r="I723" s="524"/>
      <c r="J723" s="381">
        <v>59.16</v>
      </c>
    </row>
    <row r="724" spans="1:10" ht="0.95" customHeight="1" thickTop="1" x14ac:dyDescent="0.25">
      <c r="A724" s="382"/>
      <c r="B724" s="382"/>
      <c r="C724" s="382"/>
      <c r="D724" s="382"/>
      <c r="E724" s="382"/>
      <c r="F724" s="382"/>
      <c r="G724" s="382"/>
      <c r="H724" s="382"/>
      <c r="I724" s="382"/>
      <c r="J724" s="382"/>
    </row>
    <row r="725" spans="1:10" ht="18" customHeight="1" x14ac:dyDescent="0.25">
      <c r="A725" s="371"/>
      <c r="B725" s="372" t="s">
        <v>364</v>
      </c>
      <c r="C725" s="371" t="s">
        <v>365</v>
      </c>
      <c r="D725" s="371" t="s">
        <v>366</v>
      </c>
      <c r="E725" s="531" t="s">
        <v>367</v>
      </c>
      <c r="F725" s="531"/>
      <c r="G725" s="373" t="s">
        <v>368</v>
      </c>
      <c r="H725" s="372" t="s">
        <v>369</v>
      </c>
      <c r="I725" s="372" t="s">
        <v>370</v>
      </c>
      <c r="J725" s="372" t="s">
        <v>371</v>
      </c>
    </row>
    <row r="726" spans="1:10" ht="51.95" customHeight="1" x14ac:dyDescent="0.25">
      <c r="A726" s="354" t="s">
        <v>372</v>
      </c>
      <c r="B726" s="356" t="s">
        <v>583</v>
      </c>
      <c r="C726" s="354" t="s">
        <v>277</v>
      </c>
      <c r="D726" s="354" t="s">
        <v>584</v>
      </c>
      <c r="E726" s="530" t="s">
        <v>381</v>
      </c>
      <c r="F726" s="530"/>
      <c r="G726" s="355" t="s">
        <v>345</v>
      </c>
      <c r="H726" s="374">
        <v>1</v>
      </c>
      <c r="I726" s="357">
        <v>9.23</v>
      </c>
      <c r="J726" s="357">
        <v>9.23</v>
      </c>
    </row>
    <row r="727" spans="1:10" ht="51.95" customHeight="1" x14ac:dyDescent="0.25">
      <c r="A727" s="375" t="s">
        <v>376</v>
      </c>
      <c r="B727" s="376" t="s">
        <v>1051</v>
      </c>
      <c r="C727" s="375" t="s">
        <v>277</v>
      </c>
      <c r="D727" s="375" t="s">
        <v>1052</v>
      </c>
      <c r="E727" s="522" t="s">
        <v>381</v>
      </c>
      <c r="F727" s="522"/>
      <c r="G727" s="377" t="s">
        <v>319</v>
      </c>
      <c r="H727" s="378">
        <v>1</v>
      </c>
      <c r="I727" s="379">
        <v>0.26</v>
      </c>
      <c r="J727" s="379">
        <v>0.26</v>
      </c>
    </row>
    <row r="728" spans="1:10" ht="51.95" customHeight="1" x14ac:dyDescent="0.25">
      <c r="A728" s="375" t="s">
        <v>376</v>
      </c>
      <c r="B728" s="376" t="s">
        <v>1053</v>
      </c>
      <c r="C728" s="375" t="s">
        <v>277</v>
      </c>
      <c r="D728" s="375" t="s">
        <v>1054</v>
      </c>
      <c r="E728" s="522" t="s">
        <v>381</v>
      </c>
      <c r="F728" s="522"/>
      <c r="G728" s="377" t="s">
        <v>319</v>
      </c>
      <c r="H728" s="378">
        <v>1</v>
      </c>
      <c r="I728" s="379">
        <v>8.7100000000000009</v>
      </c>
      <c r="J728" s="379">
        <v>8.7100000000000009</v>
      </c>
    </row>
    <row r="729" spans="1:10" ht="51.95" customHeight="1" x14ac:dyDescent="0.25">
      <c r="A729" s="375" t="s">
        <v>376</v>
      </c>
      <c r="B729" s="376" t="s">
        <v>1055</v>
      </c>
      <c r="C729" s="375" t="s">
        <v>277</v>
      </c>
      <c r="D729" s="375" t="s">
        <v>1056</v>
      </c>
      <c r="E729" s="522" t="s">
        <v>381</v>
      </c>
      <c r="F729" s="522"/>
      <c r="G729" s="377" t="s">
        <v>319</v>
      </c>
      <c r="H729" s="378">
        <v>1</v>
      </c>
      <c r="I729" s="379">
        <v>0.24</v>
      </c>
      <c r="J729" s="379">
        <v>0.24</v>
      </c>
    </row>
    <row r="730" spans="1:10" ht="51.95" customHeight="1" x14ac:dyDescent="0.25">
      <c r="A730" s="375" t="s">
        <v>376</v>
      </c>
      <c r="B730" s="376" t="s">
        <v>1057</v>
      </c>
      <c r="C730" s="375" t="s">
        <v>277</v>
      </c>
      <c r="D730" s="375" t="s">
        <v>1058</v>
      </c>
      <c r="E730" s="522" t="s">
        <v>381</v>
      </c>
      <c r="F730" s="522"/>
      <c r="G730" s="377" t="s">
        <v>319</v>
      </c>
      <c r="H730" s="378">
        <v>1</v>
      </c>
      <c r="I730" s="379">
        <v>0.02</v>
      </c>
      <c r="J730" s="379">
        <v>0.02</v>
      </c>
    </row>
    <row r="731" spans="1:10" ht="25.5" x14ac:dyDescent="0.25">
      <c r="A731" s="380"/>
      <c r="B731" s="380"/>
      <c r="C731" s="380"/>
      <c r="D731" s="380"/>
      <c r="E731" s="380" t="s">
        <v>385</v>
      </c>
      <c r="F731" s="381">
        <v>0</v>
      </c>
      <c r="G731" s="380" t="s">
        <v>386</v>
      </c>
      <c r="H731" s="381">
        <v>0</v>
      </c>
      <c r="I731" s="380" t="s">
        <v>387</v>
      </c>
      <c r="J731" s="381">
        <v>0</v>
      </c>
    </row>
    <row r="732" spans="1:10" ht="15.75" thickBot="1" x14ac:dyDescent="0.3">
      <c r="A732" s="380"/>
      <c r="B732" s="380"/>
      <c r="C732" s="380"/>
      <c r="D732" s="380"/>
      <c r="E732" s="380" t="s">
        <v>388</v>
      </c>
      <c r="F732" s="381">
        <v>2.76</v>
      </c>
      <c r="G732" s="380"/>
      <c r="H732" s="524" t="s">
        <v>389</v>
      </c>
      <c r="I732" s="524"/>
      <c r="J732" s="381">
        <v>11.99</v>
      </c>
    </row>
    <row r="733" spans="1:10" ht="0.95" customHeight="1" thickTop="1" x14ac:dyDescent="0.25">
      <c r="A733" s="382"/>
      <c r="B733" s="382"/>
      <c r="C733" s="382"/>
      <c r="D733" s="382"/>
      <c r="E733" s="382"/>
      <c r="F733" s="382"/>
      <c r="G733" s="382"/>
      <c r="H733" s="382"/>
      <c r="I733" s="382"/>
      <c r="J733" s="382"/>
    </row>
    <row r="734" spans="1:10" ht="18" customHeight="1" x14ac:dyDescent="0.25">
      <c r="A734" s="371"/>
      <c r="B734" s="372" t="s">
        <v>364</v>
      </c>
      <c r="C734" s="371" t="s">
        <v>365</v>
      </c>
      <c r="D734" s="371" t="s">
        <v>366</v>
      </c>
      <c r="E734" s="531" t="s">
        <v>367</v>
      </c>
      <c r="F734" s="531"/>
      <c r="G734" s="373" t="s">
        <v>368</v>
      </c>
      <c r="H734" s="372" t="s">
        <v>369</v>
      </c>
      <c r="I734" s="372" t="s">
        <v>370</v>
      </c>
      <c r="J734" s="372" t="s">
        <v>371</v>
      </c>
    </row>
    <row r="735" spans="1:10" ht="51.95" customHeight="1" x14ac:dyDescent="0.25">
      <c r="A735" s="354" t="s">
        <v>372</v>
      </c>
      <c r="B735" s="356" t="s">
        <v>1055</v>
      </c>
      <c r="C735" s="354" t="s">
        <v>277</v>
      </c>
      <c r="D735" s="354" t="s">
        <v>1056</v>
      </c>
      <c r="E735" s="530" t="s">
        <v>381</v>
      </c>
      <c r="F735" s="530"/>
      <c r="G735" s="355" t="s">
        <v>319</v>
      </c>
      <c r="H735" s="374">
        <v>1</v>
      </c>
      <c r="I735" s="357">
        <v>0.24</v>
      </c>
      <c r="J735" s="357">
        <v>0.24</v>
      </c>
    </row>
    <row r="736" spans="1:10" ht="39" customHeight="1" x14ac:dyDescent="0.25">
      <c r="A736" s="383" t="s">
        <v>393</v>
      </c>
      <c r="B736" s="384" t="s">
        <v>1059</v>
      </c>
      <c r="C736" s="383" t="s">
        <v>277</v>
      </c>
      <c r="D736" s="383" t="s">
        <v>1060</v>
      </c>
      <c r="E736" s="523" t="s">
        <v>542</v>
      </c>
      <c r="F736" s="523"/>
      <c r="G736" s="385" t="s">
        <v>42</v>
      </c>
      <c r="H736" s="386">
        <v>6.3999999999999997E-5</v>
      </c>
      <c r="I736" s="387">
        <v>3758.36</v>
      </c>
      <c r="J736" s="387">
        <v>0.24</v>
      </c>
    </row>
    <row r="737" spans="1:10" ht="25.5" x14ac:dyDescent="0.25">
      <c r="A737" s="380"/>
      <c r="B737" s="380"/>
      <c r="C737" s="380"/>
      <c r="D737" s="380"/>
      <c r="E737" s="380" t="s">
        <v>385</v>
      </c>
      <c r="F737" s="381">
        <v>0</v>
      </c>
      <c r="G737" s="380" t="s">
        <v>386</v>
      </c>
      <c r="H737" s="381">
        <v>0</v>
      </c>
      <c r="I737" s="380" t="s">
        <v>387</v>
      </c>
      <c r="J737" s="381">
        <v>0</v>
      </c>
    </row>
    <row r="738" spans="1:10" ht="15.75" thickBot="1" x14ac:dyDescent="0.3">
      <c r="A738" s="380"/>
      <c r="B738" s="380"/>
      <c r="C738" s="380"/>
      <c r="D738" s="380"/>
      <c r="E738" s="380" t="s">
        <v>388</v>
      </c>
      <c r="F738" s="381">
        <v>7.0000000000000007E-2</v>
      </c>
      <c r="G738" s="380"/>
      <c r="H738" s="524" t="s">
        <v>389</v>
      </c>
      <c r="I738" s="524"/>
      <c r="J738" s="381">
        <v>0.31</v>
      </c>
    </row>
    <row r="739" spans="1:10" ht="0.95" customHeight="1" thickTop="1" x14ac:dyDescent="0.25">
      <c r="A739" s="382"/>
      <c r="B739" s="382"/>
      <c r="C739" s="382"/>
      <c r="D739" s="382"/>
      <c r="E739" s="382"/>
      <c r="F739" s="382"/>
      <c r="G739" s="382"/>
      <c r="H739" s="382"/>
      <c r="I739" s="382"/>
      <c r="J739" s="382"/>
    </row>
    <row r="740" spans="1:10" ht="18" customHeight="1" x14ac:dyDescent="0.25">
      <c r="A740" s="371"/>
      <c r="B740" s="372" t="s">
        <v>364</v>
      </c>
      <c r="C740" s="371" t="s">
        <v>365</v>
      </c>
      <c r="D740" s="371" t="s">
        <v>366</v>
      </c>
      <c r="E740" s="531" t="s">
        <v>367</v>
      </c>
      <c r="F740" s="531"/>
      <c r="G740" s="373" t="s">
        <v>368</v>
      </c>
      <c r="H740" s="372" t="s">
        <v>369</v>
      </c>
      <c r="I740" s="372" t="s">
        <v>370</v>
      </c>
      <c r="J740" s="372" t="s">
        <v>371</v>
      </c>
    </row>
    <row r="741" spans="1:10" ht="51.95" customHeight="1" x14ac:dyDescent="0.25">
      <c r="A741" s="354" t="s">
        <v>372</v>
      </c>
      <c r="B741" s="356" t="s">
        <v>1057</v>
      </c>
      <c r="C741" s="354" t="s">
        <v>277</v>
      </c>
      <c r="D741" s="354" t="s">
        <v>1058</v>
      </c>
      <c r="E741" s="530" t="s">
        <v>381</v>
      </c>
      <c r="F741" s="530"/>
      <c r="G741" s="355" t="s">
        <v>319</v>
      </c>
      <c r="H741" s="374">
        <v>1</v>
      </c>
      <c r="I741" s="357">
        <v>0.02</v>
      </c>
      <c r="J741" s="357">
        <v>0.02</v>
      </c>
    </row>
    <row r="742" spans="1:10" ht="39" customHeight="1" x14ac:dyDescent="0.25">
      <c r="A742" s="383" t="s">
        <v>393</v>
      </c>
      <c r="B742" s="384" t="s">
        <v>1059</v>
      </c>
      <c r="C742" s="383" t="s">
        <v>277</v>
      </c>
      <c r="D742" s="383" t="s">
        <v>1060</v>
      </c>
      <c r="E742" s="523" t="s">
        <v>542</v>
      </c>
      <c r="F742" s="523"/>
      <c r="G742" s="385" t="s">
        <v>42</v>
      </c>
      <c r="H742" s="386">
        <v>7.6000000000000001E-6</v>
      </c>
      <c r="I742" s="387">
        <v>3758.36</v>
      </c>
      <c r="J742" s="387">
        <v>0.02</v>
      </c>
    </row>
    <row r="743" spans="1:10" ht="25.5" x14ac:dyDescent="0.25">
      <c r="A743" s="380"/>
      <c r="B743" s="380"/>
      <c r="C743" s="380"/>
      <c r="D743" s="380"/>
      <c r="E743" s="380" t="s">
        <v>385</v>
      </c>
      <c r="F743" s="381">
        <v>0</v>
      </c>
      <c r="G743" s="380" t="s">
        <v>386</v>
      </c>
      <c r="H743" s="381">
        <v>0</v>
      </c>
      <c r="I743" s="380" t="s">
        <v>387</v>
      </c>
      <c r="J743" s="381">
        <v>0</v>
      </c>
    </row>
    <row r="744" spans="1:10" ht="15.75" thickBot="1" x14ac:dyDescent="0.3">
      <c r="A744" s="380"/>
      <c r="B744" s="380"/>
      <c r="C744" s="380"/>
      <c r="D744" s="380"/>
      <c r="E744" s="380" t="s">
        <v>388</v>
      </c>
      <c r="F744" s="381">
        <v>0</v>
      </c>
      <c r="G744" s="380"/>
      <c r="H744" s="524" t="s">
        <v>389</v>
      </c>
      <c r="I744" s="524"/>
      <c r="J744" s="381">
        <v>0.02</v>
      </c>
    </row>
    <row r="745" spans="1:10" ht="0.95" customHeight="1" thickTop="1" x14ac:dyDescent="0.25">
      <c r="A745" s="382"/>
      <c r="B745" s="382"/>
      <c r="C745" s="382"/>
      <c r="D745" s="382"/>
      <c r="E745" s="382"/>
      <c r="F745" s="382"/>
      <c r="G745" s="382"/>
      <c r="H745" s="382"/>
      <c r="I745" s="382"/>
      <c r="J745" s="382"/>
    </row>
    <row r="746" spans="1:10" ht="18" customHeight="1" x14ac:dyDescent="0.25">
      <c r="A746" s="371"/>
      <c r="B746" s="372" t="s">
        <v>364</v>
      </c>
      <c r="C746" s="371" t="s">
        <v>365</v>
      </c>
      <c r="D746" s="371" t="s">
        <v>366</v>
      </c>
      <c r="E746" s="531" t="s">
        <v>367</v>
      </c>
      <c r="F746" s="531"/>
      <c r="G746" s="373" t="s">
        <v>368</v>
      </c>
      <c r="H746" s="372" t="s">
        <v>369</v>
      </c>
      <c r="I746" s="372" t="s">
        <v>370</v>
      </c>
      <c r="J746" s="372" t="s">
        <v>371</v>
      </c>
    </row>
    <row r="747" spans="1:10" ht="51.95" customHeight="1" x14ac:dyDescent="0.25">
      <c r="A747" s="354" t="s">
        <v>372</v>
      </c>
      <c r="B747" s="356" t="s">
        <v>1051</v>
      </c>
      <c r="C747" s="354" t="s">
        <v>277</v>
      </c>
      <c r="D747" s="354" t="s">
        <v>1052</v>
      </c>
      <c r="E747" s="530" t="s">
        <v>381</v>
      </c>
      <c r="F747" s="530"/>
      <c r="G747" s="355" t="s">
        <v>319</v>
      </c>
      <c r="H747" s="374">
        <v>1</v>
      </c>
      <c r="I747" s="357">
        <v>0.26</v>
      </c>
      <c r="J747" s="357">
        <v>0.26</v>
      </c>
    </row>
    <row r="748" spans="1:10" ht="39" customHeight="1" x14ac:dyDescent="0.25">
      <c r="A748" s="383" t="s">
        <v>393</v>
      </c>
      <c r="B748" s="384" t="s">
        <v>1059</v>
      </c>
      <c r="C748" s="383" t="s">
        <v>277</v>
      </c>
      <c r="D748" s="383" t="s">
        <v>1060</v>
      </c>
      <c r="E748" s="523" t="s">
        <v>542</v>
      </c>
      <c r="F748" s="523"/>
      <c r="G748" s="385" t="s">
        <v>42</v>
      </c>
      <c r="H748" s="386">
        <v>6.9999999999999994E-5</v>
      </c>
      <c r="I748" s="387">
        <v>3758.36</v>
      </c>
      <c r="J748" s="387">
        <v>0.26</v>
      </c>
    </row>
    <row r="749" spans="1:10" ht="25.5" x14ac:dyDescent="0.25">
      <c r="A749" s="380"/>
      <c r="B749" s="380"/>
      <c r="C749" s="380"/>
      <c r="D749" s="380"/>
      <c r="E749" s="380" t="s">
        <v>385</v>
      </c>
      <c r="F749" s="381">
        <v>0</v>
      </c>
      <c r="G749" s="380" t="s">
        <v>386</v>
      </c>
      <c r="H749" s="381">
        <v>0</v>
      </c>
      <c r="I749" s="380" t="s">
        <v>387</v>
      </c>
      <c r="J749" s="381">
        <v>0</v>
      </c>
    </row>
    <row r="750" spans="1:10" ht="15.75" thickBot="1" x14ac:dyDescent="0.3">
      <c r="A750" s="380"/>
      <c r="B750" s="380"/>
      <c r="C750" s="380"/>
      <c r="D750" s="380"/>
      <c r="E750" s="380" t="s">
        <v>388</v>
      </c>
      <c r="F750" s="381">
        <v>7.0000000000000007E-2</v>
      </c>
      <c r="G750" s="380"/>
      <c r="H750" s="524" t="s">
        <v>389</v>
      </c>
      <c r="I750" s="524"/>
      <c r="J750" s="381">
        <v>0.33</v>
      </c>
    </row>
    <row r="751" spans="1:10" ht="0.95" customHeight="1" thickTop="1" x14ac:dyDescent="0.25">
      <c r="A751" s="382"/>
      <c r="B751" s="382"/>
      <c r="C751" s="382"/>
      <c r="D751" s="382"/>
      <c r="E751" s="382"/>
      <c r="F751" s="382"/>
      <c r="G751" s="382"/>
      <c r="H751" s="382"/>
      <c r="I751" s="382"/>
      <c r="J751" s="382"/>
    </row>
    <row r="752" spans="1:10" ht="18" customHeight="1" x14ac:dyDescent="0.25">
      <c r="A752" s="371"/>
      <c r="B752" s="372" t="s">
        <v>364</v>
      </c>
      <c r="C752" s="371" t="s">
        <v>365</v>
      </c>
      <c r="D752" s="371" t="s">
        <v>366</v>
      </c>
      <c r="E752" s="531" t="s">
        <v>367</v>
      </c>
      <c r="F752" s="531"/>
      <c r="G752" s="373" t="s">
        <v>368</v>
      </c>
      <c r="H752" s="372" t="s">
        <v>369</v>
      </c>
      <c r="I752" s="372" t="s">
        <v>370</v>
      </c>
      <c r="J752" s="372" t="s">
        <v>371</v>
      </c>
    </row>
    <row r="753" spans="1:10" ht="51.95" customHeight="1" x14ac:dyDescent="0.25">
      <c r="A753" s="354" t="s">
        <v>372</v>
      </c>
      <c r="B753" s="356" t="s">
        <v>1053</v>
      </c>
      <c r="C753" s="354" t="s">
        <v>277</v>
      </c>
      <c r="D753" s="354" t="s">
        <v>1054</v>
      </c>
      <c r="E753" s="530" t="s">
        <v>381</v>
      </c>
      <c r="F753" s="530"/>
      <c r="G753" s="355" t="s">
        <v>319</v>
      </c>
      <c r="H753" s="374">
        <v>1</v>
      </c>
      <c r="I753" s="357">
        <v>8.7100000000000009</v>
      </c>
      <c r="J753" s="357">
        <v>8.7100000000000009</v>
      </c>
    </row>
    <row r="754" spans="1:10" ht="24" customHeight="1" x14ac:dyDescent="0.25">
      <c r="A754" s="383" t="s">
        <v>393</v>
      </c>
      <c r="B754" s="384" t="s">
        <v>1039</v>
      </c>
      <c r="C754" s="383" t="s">
        <v>277</v>
      </c>
      <c r="D754" s="383" t="s">
        <v>1040</v>
      </c>
      <c r="E754" s="523" t="s">
        <v>395</v>
      </c>
      <c r="F754" s="523"/>
      <c r="G754" s="385" t="s">
        <v>845</v>
      </c>
      <c r="H754" s="386">
        <v>1.42</v>
      </c>
      <c r="I754" s="387">
        <v>6.14</v>
      </c>
      <c r="J754" s="387">
        <v>8.7100000000000009</v>
      </c>
    </row>
    <row r="755" spans="1:10" ht="25.5" x14ac:dyDescent="0.25">
      <c r="A755" s="380"/>
      <c r="B755" s="380"/>
      <c r="C755" s="380"/>
      <c r="D755" s="380"/>
      <c r="E755" s="380" t="s">
        <v>385</v>
      </c>
      <c r="F755" s="381">
        <v>0</v>
      </c>
      <c r="G755" s="380" t="s">
        <v>386</v>
      </c>
      <c r="H755" s="381">
        <v>0</v>
      </c>
      <c r="I755" s="380" t="s">
        <v>387</v>
      </c>
      <c r="J755" s="381">
        <v>0</v>
      </c>
    </row>
    <row r="756" spans="1:10" ht="15.75" thickBot="1" x14ac:dyDescent="0.3">
      <c r="A756" s="380"/>
      <c r="B756" s="380"/>
      <c r="C756" s="380"/>
      <c r="D756" s="380"/>
      <c r="E756" s="380" t="s">
        <v>388</v>
      </c>
      <c r="F756" s="381">
        <v>2.61</v>
      </c>
      <c r="G756" s="380"/>
      <c r="H756" s="524" t="s">
        <v>389</v>
      </c>
      <c r="I756" s="524"/>
      <c r="J756" s="381">
        <v>11.32</v>
      </c>
    </row>
    <row r="757" spans="1:10" ht="0.95" customHeight="1" thickTop="1" x14ac:dyDescent="0.25">
      <c r="A757" s="382"/>
      <c r="B757" s="382"/>
      <c r="C757" s="382"/>
      <c r="D757" s="382"/>
      <c r="E757" s="382"/>
      <c r="F757" s="382"/>
      <c r="G757" s="382"/>
      <c r="H757" s="382"/>
      <c r="I757" s="382"/>
      <c r="J757" s="382"/>
    </row>
    <row r="758" spans="1:10" ht="18" customHeight="1" x14ac:dyDescent="0.25">
      <c r="A758" s="371"/>
      <c r="B758" s="372" t="s">
        <v>364</v>
      </c>
      <c r="C758" s="371" t="s">
        <v>365</v>
      </c>
      <c r="D758" s="371" t="s">
        <v>366</v>
      </c>
      <c r="E758" s="531" t="s">
        <v>367</v>
      </c>
      <c r="F758" s="531"/>
      <c r="G758" s="373" t="s">
        <v>368</v>
      </c>
      <c r="H758" s="372" t="s">
        <v>369</v>
      </c>
      <c r="I758" s="372" t="s">
        <v>370</v>
      </c>
      <c r="J758" s="372" t="s">
        <v>371</v>
      </c>
    </row>
    <row r="759" spans="1:10" ht="26.1" customHeight="1" x14ac:dyDescent="0.25">
      <c r="A759" s="354" t="s">
        <v>372</v>
      </c>
      <c r="B759" s="356" t="s">
        <v>905</v>
      </c>
      <c r="C759" s="354" t="s">
        <v>277</v>
      </c>
      <c r="D759" s="354" t="s">
        <v>906</v>
      </c>
      <c r="E759" s="530" t="s">
        <v>375</v>
      </c>
      <c r="F759" s="530"/>
      <c r="G759" s="355" t="s">
        <v>319</v>
      </c>
      <c r="H759" s="374">
        <v>1</v>
      </c>
      <c r="I759" s="357">
        <v>16.75</v>
      </c>
      <c r="J759" s="357">
        <v>16.75</v>
      </c>
    </row>
    <row r="760" spans="1:10" ht="26.1" customHeight="1" x14ac:dyDescent="0.25">
      <c r="A760" s="375" t="s">
        <v>376</v>
      </c>
      <c r="B760" s="376" t="s">
        <v>948</v>
      </c>
      <c r="C760" s="375" t="s">
        <v>277</v>
      </c>
      <c r="D760" s="375" t="s">
        <v>949</v>
      </c>
      <c r="E760" s="522" t="s">
        <v>375</v>
      </c>
      <c r="F760" s="522"/>
      <c r="G760" s="377" t="s">
        <v>319</v>
      </c>
      <c r="H760" s="378">
        <v>1</v>
      </c>
      <c r="I760" s="379">
        <v>0.04</v>
      </c>
      <c r="J760" s="379">
        <v>0.04</v>
      </c>
    </row>
    <row r="761" spans="1:10" ht="24" customHeight="1" x14ac:dyDescent="0.25">
      <c r="A761" s="383" t="s">
        <v>393</v>
      </c>
      <c r="B761" s="384" t="s">
        <v>950</v>
      </c>
      <c r="C761" s="383" t="s">
        <v>277</v>
      </c>
      <c r="D761" s="383" t="s">
        <v>951</v>
      </c>
      <c r="E761" s="523" t="s">
        <v>568</v>
      </c>
      <c r="F761" s="523"/>
      <c r="G761" s="385" t="s">
        <v>319</v>
      </c>
      <c r="H761" s="386">
        <v>1</v>
      </c>
      <c r="I761" s="387">
        <v>13.19</v>
      </c>
      <c r="J761" s="387">
        <v>13.19</v>
      </c>
    </row>
    <row r="762" spans="1:10" ht="26.1" customHeight="1" x14ac:dyDescent="0.25">
      <c r="A762" s="383" t="s">
        <v>393</v>
      </c>
      <c r="B762" s="384" t="s">
        <v>931</v>
      </c>
      <c r="C762" s="383" t="s">
        <v>277</v>
      </c>
      <c r="D762" s="383" t="s">
        <v>932</v>
      </c>
      <c r="E762" s="523" t="s">
        <v>798</v>
      </c>
      <c r="F762" s="523"/>
      <c r="G762" s="385" t="s">
        <v>319</v>
      </c>
      <c r="H762" s="386">
        <v>1</v>
      </c>
      <c r="I762" s="387">
        <v>1.83</v>
      </c>
      <c r="J762" s="387">
        <v>1.83</v>
      </c>
    </row>
    <row r="763" spans="1:10" ht="26.1" customHeight="1" x14ac:dyDescent="0.25">
      <c r="A763" s="383" t="s">
        <v>393</v>
      </c>
      <c r="B763" s="384" t="s">
        <v>933</v>
      </c>
      <c r="C763" s="383" t="s">
        <v>277</v>
      </c>
      <c r="D763" s="383" t="s">
        <v>934</v>
      </c>
      <c r="E763" s="523" t="s">
        <v>806</v>
      </c>
      <c r="F763" s="523"/>
      <c r="G763" s="385" t="s">
        <v>319</v>
      </c>
      <c r="H763" s="386">
        <v>1</v>
      </c>
      <c r="I763" s="387">
        <v>0.71</v>
      </c>
      <c r="J763" s="387">
        <v>0.71</v>
      </c>
    </row>
    <row r="764" spans="1:10" ht="26.1" customHeight="1" x14ac:dyDescent="0.25">
      <c r="A764" s="383" t="s">
        <v>393</v>
      </c>
      <c r="B764" s="384" t="s">
        <v>827</v>
      </c>
      <c r="C764" s="383" t="s">
        <v>277</v>
      </c>
      <c r="D764" s="383" t="s">
        <v>828</v>
      </c>
      <c r="E764" s="523" t="s">
        <v>798</v>
      </c>
      <c r="F764" s="523"/>
      <c r="G764" s="385" t="s">
        <v>319</v>
      </c>
      <c r="H764" s="386">
        <v>1</v>
      </c>
      <c r="I764" s="387">
        <v>0.43</v>
      </c>
      <c r="J764" s="387">
        <v>0.43</v>
      </c>
    </row>
    <row r="765" spans="1:10" ht="26.1" customHeight="1" x14ac:dyDescent="0.25">
      <c r="A765" s="383" t="s">
        <v>393</v>
      </c>
      <c r="B765" s="384" t="s">
        <v>829</v>
      </c>
      <c r="C765" s="383" t="s">
        <v>277</v>
      </c>
      <c r="D765" s="383" t="s">
        <v>830</v>
      </c>
      <c r="E765" s="523" t="s">
        <v>801</v>
      </c>
      <c r="F765" s="523"/>
      <c r="G765" s="385" t="s">
        <v>319</v>
      </c>
      <c r="H765" s="386">
        <v>1</v>
      </c>
      <c r="I765" s="387">
        <v>0.05</v>
      </c>
      <c r="J765" s="387">
        <v>0.05</v>
      </c>
    </row>
    <row r="766" spans="1:10" ht="26.1" customHeight="1" x14ac:dyDescent="0.25">
      <c r="A766" s="383" t="s">
        <v>393</v>
      </c>
      <c r="B766" s="384" t="s">
        <v>1061</v>
      </c>
      <c r="C766" s="383" t="s">
        <v>277</v>
      </c>
      <c r="D766" s="383" t="s">
        <v>1062</v>
      </c>
      <c r="E766" s="523" t="s">
        <v>542</v>
      </c>
      <c r="F766" s="523"/>
      <c r="G766" s="385" t="s">
        <v>319</v>
      </c>
      <c r="H766" s="386">
        <v>1</v>
      </c>
      <c r="I766" s="387">
        <v>0.01</v>
      </c>
      <c r="J766" s="387">
        <v>0.01</v>
      </c>
    </row>
    <row r="767" spans="1:10" ht="26.1" customHeight="1" x14ac:dyDescent="0.25">
      <c r="A767" s="383" t="s">
        <v>393</v>
      </c>
      <c r="B767" s="384" t="s">
        <v>1063</v>
      </c>
      <c r="C767" s="383" t="s">
        <v>277</v>
      </c>
      <c r="D767" s="383" t="s">
        <v>1064</v>
      </c>
      <c r="E767" s="523" t="s">
        <v>542</v>
      </c>
      <c r="F767" s="523"/>
      <c r="G767" s="385" t="s">
        <v>319</v>
      </c>
      <c r="H767" s="386">
        <v>1</v>
      </c>
      <c r="I767" s="387">
        <v>0.49</v>
      </c>
      <c r="J767" s="387">
        <v>0.49</v>
      </c>
    </row>
    <row r="768" spans="1:10" ht="25.5" x14ac:dyDescent="0.25">
      <c r="A768" s="380"/>
      <c r="B768" s="380"/>
      <c r="C768" s="380"/>
      <c r="D768" s="380"/>
      <c r="E768" s="380" t="s">
        <v>385</v>
      </c>
      <c r="F768" s="381">
        <v>13.23</v>
      </c>
      <c r="G768" s="380" t="s">
        <v>386</v>
      </c>
      <c r="H768" s="381">
        <v>0</v>
      </c>
      <c r="I768" s="380" t="s">
        <v>387</v>
      </c>
      <c r="J768" s="381">
        <v>13.23</v>
      </c>
    </row>
    <row r="769" spans="1:10" ht="15.75" thickBot="1" x14ac:dyDescent="0.3">
      <c r="A769" s="380"/>
      <c r="B769" s="380"/>
      <c r="C769" s="380"/>
      <c r="D769" s="380"/>
      <c r="E769" s="380" t="s">
        <v>388</v>
      </c>
      <c r="F769" s="381">
        <v>5.0199999999999996</v>
      </c>
      <c r="G769" s="380"/>
      <c r="H769" s="524" t="s">
        <v>389</v>
      </c>
      <c r="I769" s="524"/>
      <c r="J769" s="381">
        <v>21.77</v>
      </c>
    </row>
    <row r="770" spans="1:10" ht="0.95" customHeight="1" thickTop="1" x14ac:dyDescent="0.25">
      <c r="A770" s="382"/>
      <c r="B770" s="382"/>
      <c r="C770" s="382"/>
      <c r="D770" s="382"/>
      <c r="E770" s="382"/>
      <c r="F770" s="382"/>
      <c r="G770" s="382"/>
      <c r="H770" s="382"/>
      <c r="I770" s="382"/>
      <c r="J770" s="382"/>
    </row>
    <row r="771" spans="1:10" ht="18" customHeight="1" x14ac:dyDescent="0.25">
      <c r="A771" s="371"/>
      <c r="B771" s="372" t="s">
        <v>364</v>
      </c>
      <c r="C771" s="371" t="s">
        <v>365</v>
      </c>
      <c r="D771" s="371" t="s">
        <v>366</v>
      </c>
      <c r="E771" s="531" t="s">
        <v>367</v>
      </c>
      <c r="F771" s="531"/>
      <c r="G771" s="373" t="s">
        <v>368</v>
      </c>
      <c r="H771" s="372" t="s">
        <v>369</v>
      </c>
      <c r="I771" s="372" t="s">
        <v>370</v>
      </c>
      <c r="J771" s="372" t="s">
        <v>371</v>
      </c>
    </row>
    <row r="772" spans="1:10" ht="24" customHeight="1" x14ac:dyDescent="0.25">
      <c r="A772" s="354" t="s">
        <v>372</v>
      </c>
      <c r="B772" s="356" t="s">
        <v>532</v>
      </c>
      <c r="C772" s="354" t="s">
        <v>277</v>
      </c>
      <c r="D772" s="354" t="s">
        <v>533</v>
      </c>
      <c r="E772" s="530" t="s">
        <v>375</v>
      </c>
      <c r="F772" s="530"/>
      <c r="G772" s="355" t="s">
        <v>319</v>
      </c>
      <c r="H772" s="374">
        <v>1</v>
      </c>
      <c r="I772" s="357">
        <v>9.42</v>
      </c>
      <c r="J772" s="357">
        <v>9.42</v>
      </c>
    </row>
    <row r="773" spans="1:10" ht="26.1" customHeight="1" x14ac:dyDescent="0.25">
      <c r="A773" s="375" t="s">
        <v>376</v>
      </c>
      <c r="B773" s="376" t="s">
        <v>952</v>
      </c>
      <c r="C773" s="375" t="s">
        <v>277</v>
      </c>
      <c r="D773" s="375" t="s">
        <v>953</v>
      </c>
      <c r="E773" s="522" t="s">
        <v>375</v>
      </c>
      <c r="F773" s="522"/>
      <c r="G773" s="377" t="s">
        <v>319</v>
      </c>
      <c r="H773" s="378">
        <v>1</v>
      </c>
      <c r="I773" s="379">
        <v>0.04</v>
      </c>
      <c r="J773" s="379">
        <v>0.04</v>
      </c>
    </row>
    <row r="774" spans="1:10" ht="24" customHeight="1" x14ac:dyDescent="0.25">
      <c r="A774" s="383" t="s">
        <v>393</v>
      </c>
      <c r="B774" s="384" t="s">
        <v>954</v>
      </c>
      <c r="C774" s="383" t="s">
        <v>277</v>
      </c>
      <c r="D774" s="383" t="s">
        <v>955</v>
      </c>
      <c r="E774" s="523" t="s">
        <v>568</v>
      </c>
      <c r="F774" s="523"/>
      <c r="G774" s="385" t="s">
        <v>319</v>
      </c>
      <c r="H774" s="386">
        <v>1</v>
      </c>
      <c r="I774" s="387">
        <v>8.32</v>
      </c>
      <c r="J774" s="387">
        <v>8.32</v>
      </c>
    </row>
    <row r="775" spans="1:10" ht="26.1" customHeight="1" x14ac:dyDescent="0.25">
      <c r="A775" s="383" t="s">
        <v>393</v>
      </c>
      <c r="B775" s="384" t="s">
        <v>827</v>
      </c>
      <c r="C775" s="383" t="s">
        <v>277</v>
      </c>
      <c r="D775" s="383" t="s">
        <v>828</v>
      </c>
      <c r="E775" s="523" t="s">
        <v>798</v>
      </c>
      <c r="F775" s="523"/>
      <c r="G775" s="385" t="s">
        <v>319</v>
      </c>
      <c r="H775" s="386">
        <v>1</v>
      </c>
      <c r="I775" s="387">
        <v>0.43</v>
      </c>
      <c r="J775" s="387">
        <v>0.43</v>
      </c>
    </row>
    <row r="776" spans="1:10" ht="26.1" customHeight="1" x14ac:dyDescent="0.25">
      <c r="A776" s="383" t="s">
        <v>393</v>
      </c>
      <c r="B776" s="384" t="s">
        <v>829</v>
      </c>
      <c r="C776" s="383" t="s">
        <v>277</v>
      </c>
      <c r="D776" s="383" t="s">
        <v>830</v>
      </c>
      <c r="E776" s="523" t="s">
        <v>801</v>
      </c>
      <c r="F776" s="523"/>
      <c r="G776" s="385" t="s">
        <v>319</v>
      </c>
      <c r="H776" s="386">
        <v>1</v>
      </c>
      <c r="I776" s="387">
        <v>0.05</v>
      </c>
      <c r="J776" s="387">
        <v>0.05</v>
      </c>
    </row>
    <row r="777" spans="1:10" ht="26.1" customHeight="1" x14ac:dyDescent="0.25">
      <c r="A777" s="383" t="s">
        <v>393</v>
      </c>
      <c r="B777" s="384" t="s">
        <v>831</v>
      </c>
      <c r="C777" s="383" t="s">
        <v>277</v>
      </c>
      <c r="D777" s="383" t="s">
        <v>832</v>
      </c>
      <c r="E777" s="523" t="s">
        <v>542</v>
      </c>
      <c r="F777" s="523"/>
      <c r="G777" s="385" t="s">
        <v>319</v>
      </c>
      <c r="H777" s="386">
        <v>1</v>
      </c>
      <c r="I777" s="387">
        <v>0.06</v>
      </c>
      <c r="J777" s="387">
        <v>0.06</v>
      </c>
    </row>
    <row r="778" spans="1:10" ht="26.1" customHeight="1" x14ac:dyDescent="0.25">
      <c r="A778" s="383" t="s">
        <v>393</v>
      </c>
      <c r="B778" s="384" t="s">
        <v>833</v>
      </c>
      <c r="C778" s="383" t="s">
        <v>277</v>
      </c>
      <c r="D778" s="383" t="s">
        <v>834</v>
      </c>
      <c r="E778" s="523" t="s">
        <v>542</v>
      </c>
      <c r="F778" s="523"/>
      <c r="G778" s="385" t="s">
        <v>319</v>
      </c>
      <c r="H778" s="386">
        <v>1</v>
      </c>
      <c r="I778" s="387">
        <v>0.52</v>
      </c>
      <c r="J778" s="387">
        <v>0.52</v>
      </c>
    </row>
    <row r="779" spans="1:10" ht="25.5" x14ac:dyDescent="0.25">
      <c r="A779" s="380"/>
      <c r="B779" s="380"/>
      <c r="C779" s="380"/>
      <c r="D779" s="380"/>
      <c r="E779" s="380" t="s">
        <v>385</v>
      </c>
      <c r="F779" s="381">
        <v>8.36</v>
      </c>
      <c r="G779" s="380" t="s">
        <v>386</v>
      </c>
      <c r="H779" s="381">
        <v>0</v>
      </c>
      <c r="I779" s="380" t="s">
        <v>387</v>
      </c>
      <c r="J779" s="381">
        <v>8.36</v>
      </c>
    </row>
    <row r="780" spans="1:10" ht="15.75" thickBot="1" x14ac:dyDescent="0.3">
      <c r="A780" s="380"/>
      <c r="B780" s="380"/>
      <c r="C780" s="380"/>
      <c r="D780" s="380"/>
      <c r="E780" s="380" t="s">
        <v>388</v>
      </c>
      <c r="F780" s="381">
        <v>2.82</v>
      </c>
      <c r="G780" s="380"/>
      <c r="H780" s="524" t="s">
        <v>389</v>
      </c>
      <c r="I780" s="524"/>
      <c r="J780" s="381">
        <v>12.24</v>
      </c>
    </row>
    <row r="781" spans="1:10" ht="0.95" customHeight="1" thickTop="1" x14ac:dyDescent="0.25">
      <c r="A781" s="382"/>
      <c r="B781" s="382"/>
      <c r="C781" s="382"/>
      <c r="D781" s="382"/>
      <c r="E781" s="382"/>
      <c r="F781" s="382"/>
      <c r="G781" s="382"/>
      <c r="H781" s="382"/>
      <c r="I781" s="382"/>
      <c r="J781" s="382"/>
    </row>
    <row r="782" spans="1:10" ht="18" customHeight="1" x14ac:dyDescent="0.25">
      <c r="A782" s="371"/>
      <c r="B782" s="372" t="s">
        <v>364</v>
      </c>
      <c r="C782" s="371" t="s">
        <v>365</v>
      </c>
      <c r="D782" s="371" t="s">
        <v>366</v>
      </c>
      <c r="E782" s="531" t="s">
        <v>367</v>
      </c>
      <c r="F782" s="531"/>
      <c r="G782" s="373" t="s">
        <v>368</v>
      </c>
      <c r="H782" s="372" t="s">
        <v>369</v>
      </c>
      <c r="I782" s="372" t="s">
        <v>370</v>
      </c>
      <c r="J782" s="372" t="s">
        <v>371</v>
      </c>
    </row>
    <row r="783" spans="1:10" ht="26.1" customHeight="1" x14ac:dyDescent="0.25">
      <c r="A783" s="354" t="s">
        <v>372</v>
      </c>
      <c r="B783" s="356" t="s">
        <v>605</v>
      </c>
      <c r="C783" s="354" t="s">
        <v>283</v>
      </c>
      <c r="D783" s="354" t="s">
        <v>606</v>
      </c>
      <c r="E783" s="530" t="s">
        <v>392</v>
      </c>
      <c r="F783" s="530"/>
      <c r="G783" s="355" t="s">
        <v>319</v>
      </c>
      <c r="H783" s="374">
        <v>1</v>
      </c>
      <c r="I783" s="357">
        <v>18.149999999999999</v>
      </c>
      <c r="J783" s="357">
        <v>18.149999999999999</v>
      </c>
    </row>
    <row r="784" spans="1:10" ht="39" customHeight="1" x14ac:dyDescent="0.25">
      <c r="A784" s="375" t="s">
        <v>376</v>
      </c>
      <c r="B784" s="376" t="s">
        <v>779</v>
      </c>
      <c r="C784" s="375" t="s">
        <v>283</v>
      </c>
      <c r="D784" s="375" t="s">
        <v>780</v>
      </c>
      <c r="E784" s="522" t="s">
        <v>392</v>
      </c>
      <c r="F784" s="522"/>
      <c r="G784" s="377" t="s">
        <v>752</v>
      </c>
      <c r="H784" s="378">
        <v>1</v>
      </c>
      <c r="I784" s="379">
        <v>0.08</v>
      </c>
      <c r="J784" s="379">
        <v>0.08</v>
      </c>
    </row>
    <row r="785" spans="1:10" ht="24" customHeight="1" x14ac:dyDescent="0.25">
      <c r="A785" s="383" t="s">
        <v>393</v>
      </c>
      <c r="B785" s="384" t="s">
        <v>781</v>
      </c>
      <c r="C785" s="383" t="s">
        <v>283</v>
      </c>
      <c r="D785" s="383" t="s">
        <v>782</v>
      </c>
      <c r="E785" s="523" t="s">
        <v>568</v>
      </c>
      <c r="F785" s="523"/>
      <c r="G785" s="385" t="s">
        <v>319</v>
      </c>
      <c r="H785" s="386">
        <v>1</v>
      </c>
      <c r="I785" s="387">
        <v>14.55</v>
      </c>
      <c r="J785" s="387">
        <v>14.55</v>
      </c>
    </row>
    <row r="786" spans="1:10" ht="26.1" customHeight="1" x14ac:dyDescent="0.25">
      <c r="A786" s="383" t="s">
        <v>393</v>
      </c>
      <c r="B786" s="384" t="s">
        <v>804</v>
      </c>
      <c r="C786" s="383" t="s">
        <v>283</v>
      </c>
      <c r="D786" s="383" t="s">
        <v>805</v>
      </c>
      <c r="E786" s="523" t="s">
        <v>806</v>
      </c>
      <c r="F786" s="523"/>
      <c r="G786" s="385" t="s">
        <v>319</v>
      </c>
      <c r="H786" s="386">
        <v>1</v>
      </c>
      <c r="I786" s="387">
        <v>0.71</v>
      </c>
      <c r="J786" s="387">
        <v>0.71</v>
      </c>
    </row>
    <row r="787" spans="1:10" ht="26.1" customHeight="1" x14ac:dyDescent="0.25">
      <c r="A787" s="383" t="s">
        <v>393</v>
      </c>
      <c r="B787" s="384" t="s">
        <v>1065</v>
      </c>
      <c r="C787" s="383" t="s">
        <v>283</v>
      </c>
      <c r="D787" s="383" t="s">
        <v>1062</v>
      </c>
      <c r="E787" s="523" t="s">
        <v>542</v>
      </c>
      <c r="F787" s="523"/>
      <c r="G787" s="385" t="s">
        <v>319</v>
      </c>
      <c r="H787" s="386">
        <v>1</v>
      </c>
      <c r="I787" s="387">
        <v>0.01</v>
      </c>
      <c r="J787" s="387">
        <v>0.01</v>
      </c>
    </row>
    <row r="788" spans="1:10" ht="26.1" customHeight="1" x14ac:dyDescent="0.25">
      <c r="A788" s="383" t="s">
        <v>393</v>
      </c>
      <c r="B788" s="384" t="s">
        <v>807</v>
      </c>
      <c r="C788" s="383" t="s">
        <v>283</v>
      </c>
      <c r="D788" s="383" t="s">
        <v>808</v>
      </c>
      <c r="E788" s="523" t="s">
        <v>798</v>
      </c>
      <c r="F788" s="523"/>
      <c r="G788" s="385" t="s">
        <v>319</v>
      </c>
      <c r="H788" s="386">
        <v>1</v>
      </c>
      <c r="I788" s="387">
        <v>0.43</v>
      </c>
      <c r="J788" s="387">
        <v>0.43</v>
      </c>
    </row>
    <row r="789" spans="1:10" ht="26.1" customHeight="1" x14ac:dyDescent="0.25">
      <c r="A789" s="383" t="s">
        <v>393</v>
      </c>
      <c r="B789" s="384" t="s">
        <v>799</v>
      </c>
      <c r="C789" s="383" t="s">
        <v>283</v>
      </c>
      <c r="D789" s="383" t="s">
        <v>800</v>
      </c>
      <c r="E789" s="523" t="s">
        <v>801</v>
      </c>
      <c r="F789" s="523"/>
      <c r="G789" s="385" t="s">
        <v>319</v>
      </c>
      <c r="H789" s="386">
        <v>1</v>
      </c>
      <c r="I789" s="387">
        <v>0.05</v>
      </c>
      <c r="J789" s="387">
        <v>0.05</v>
      </c>
    </row>
    <row r="790" spans="1:10" ht="26.1" customHeight="1" x14ac:dyDescent="0.25">
      <c r="A790" s="383" t="s">
        <v>393</v>
      </c>
      <c r="B790" s="384" t="s">
        <v>796</v>
      </c>
      <c r="C790" s="383" t="s">
        <v>283</v>
      </c>
      <c r="D790" s="383" t="s">
        <v>797</v>
      </c>
      <c r="E790" s="523" t="s">
        <v>798</v>
      </c>
      <c r="F790" s="523"/>
      <c r="G790" s="385" t="s">
        <v>319</v>
      </c>
      <c r="H790" s="386">
        <v>1</v>
      </c>
      <c r="I790" s="387">
        <v>1.83</v>
      </c>
      <c r="J790" s="387">
        <v>1.83</v>
      </c>
    </row>
    <row r="791" spans="1:10" ht="26.1" customHeight="1" x14ac:dyDescent="0.25">
      <c r="A791" s="383" t="s">
        <v>393</v>
      </c>
      <c r="B791" s="384" t="s">
        <v>1066</v>
      </c>
      <c r="C791" s="383" t="s">
        <v>283</v>
      </c>
      <c r="D791" s="383" t="s">
        <v>1064</v>
      </c>
      <c r="E791" s="523" t="s">
        <v>542</v>
      </c>
      <c r="F791" s="523"/>
      <c r="G791" s="385" t="s">
        <v>319</v>
      </c>
      <c r="H791" s="386">
        <v>1</v>
      </c>
      <c r="I791" s="387">
        <v>0.49</v>
      </c>
      <c r="J791" s="387">
        <v>0.49</v>
      </c>
    </row>
    <row r="792" spans="1:10" ht="25.5" x14ac:dyDescent="0.25">
      <c r="A792" s="380"/>
      <c r="B792" s="380"/>
      <c r="C792" s="380"/>
      <c r="D792" s="380"/>
      <c r="E792" s="380" t="s">
        <v>385</v>
      </c>
      <c r="F792" s="381">
        <v>14.63</v>
      </c>
      <c r="G792" s="380" t="s">
        <v>386</v>
      </c>
      <c r="H792" s="381">
        <v>0</v>
      </c>
      <c r="I792" s="380" t="s">
        <v>387</v>
      </c>
      <c r="J792" s="381">
        <v>14.63</v>
      </c>
    </row>
    <row r="793" spans="1:10" ht="15.75" thickBot="1" x14ac:dyDescent="0.3">
      <c r="A793" s="380"/>
      <c r="B793" s="380"/>
      <c r="C793" s="380"/>
      <c r="D793" s="380"/>
      <c r="E793" s="380" t="s">
        <v>388</v>
      </c>
      <c r="F793" s="381">
        <v>5.44</v>
      </c>
      <c r="G793" s="380"/>
      <c r="H793" s="524" t="s">
        <v>389</v>
      </c>
      <c r="I793" s="524"/>
      <c r="J793" s="381">
        <v>23.59</v>
      </c>
    </row>
    <row r="794" spans="1:10" ht="0.95" customHeight="1" thickTop="1" x14ac:dyDescent="0.25">
      <c r="A794" s="382"/>
      <c r="B794" s="382"/>
      <c r="C794" s="382"/>
      <c r="D794" s="382"/>
      <c r="E794" s="382"/>
      <c r="F794" s="382"/>
      <c r="G794" s="382"/>
      <c r="H794" s="382"/>
      <c r="I794" s="382"/>
      <c r="J794" s="382"/>
    </row>
    <row r="795" spans="1:10" ht="18" customHeight="1" x14ac:dyDescent="0.25">
      <c r="A795" s="371"/>
      <c r="B795" s="372" t="s">
        <v>364</v>
      </c>
      <c r="C795" s="371" t="s">
        <v>365</v>
      </c>
      <c r="D795" s="371" t="s">
        <v>366</v>
      </c>
      <c r="E795" s="531" t="s">
        <v>367</v>
      </c>
      <c r="F795" s="531"/>
      <c r="G795" s="373" t="s">
        <v>368</v>
      </c>
      <c r="H795" s="372" t="s">
        <v>369</v>
      </c>
      <c r="I795" s="372" t="s">
        <v>370</v>
      </c>
      <c r="J795" s="372" t="s">
        <v>371</v>
      </c>
    </row>
    <row r="796" spans="1:10" ht="24" customHeight="1" x14ac:dyDescent="0.25">
      <c r="A796" s="354" t="s">
        <v>372</v>
      </c>
      <c r="B796" s="356" t="s">
        <v>607</v>
      </c>
      <c r="C796" s="354" t="s">
        <v>283</v>
      </c>
      <c r="D796" s="354" t="s">
        <v>595</v>
      </c>
      <c r="E796" s="530" t="s">
        <v>392</v>
      </c>
      <c r="F796" s="530"/>
      <c r="G796" s="355" t="s">
        <v>319</v>
      </c>
      <c r="H796" s="374">
        <v>1</v>
      </c>
      <c r="I796" s="357">
        <v>18.97</v>
      </c>
      <c r="J796" s="357">
        <v>18.97</v>
      </c>
    </row>
    <row r="797" spans="1:10" ht="26.1" customHeight="1" x14ac:dyDescent="0.25">
      <c r="A797" s="375" t="s">
        <v>376</v>
      </c>
      <c r="B797" s="376" t="s">
        <v>783</v>
      </c>
      <c r="C797" s="375" t="s">
        <v>283</v>
      </c>
      <c r="D797" s="375" t="s">
        <v>784</v>
      </c>
      <c r="E797" s="522" t="s">
        <v>392</v>
      </c>
      <c r="F797" s="522"/>
      <c r="G797" s="377" t="s">
        <v>752</v>
      </c>
      <c r="H797" s="378">
        <v>1</v>
      </c>
      <c r="I797" s="379">
        <v>0.21</v>
      </c>
      <c r="J797" s="379">
        <v>0.21</v>
      </c>
    </row>
    <row r="798" spans="1:10" ht="24" customHeight="1" x14ac:dyDescent="0.25">
      <c r="A798" s="383" t="s">
        <v>393</v>
      </c>
      <c r="B798" s="384" t="s">
        <v>785</v>
      </c>
      <c r="C798" s="383" t="s">
        <v>283</v>
      </c>
      <c r="D798" s="383" t="s">
        <v>786</v>
      </c>
      <c r="E798" s="523" t="s">
        <v>568</v>
      </c>
      <c r="F798" s="523"/>
      <c r="G798" s="385" t="s">
        <v>319</v>
      </c>
      <c r="H798" s="386">
        <v>1</v>
      </c>
      <c r="I798" s="387">
        <v>14.55</v>
      </c>
      <c r="J798" s="387">
        <v>14.55</v>
      </c>
    </row>
    <row r="799" spans="1:10" ht="26.1" customHeight="1" x14ac:dyDescent="0.25">
      <c r="A799" s="383" t="s">
        <v>393</v>
      </c>
      <c r="B799" s="384" t="s">
        <v>804</v>
      </c>
      <c r="C799" s="383" t="s">
        <v>283</v>
      </c>
      <c r="D799" s="383" t="s">
        <v>805</v>
      </c>
      <c r="E799" s="523" t="s">
        <v>806</v>
      </c>
      <c r="F799" s="523"/>
      <c r="G799" s="385" t="s">
        <v>319</v>
      </c>
      <c r="H799" s="386">
        <v>1</v>
      </c>
      <c r="I799" s="387">
        <v>0.71</v>
      </c>
      <c r="J799" s="387">
        <v>0.71</v>
      </c>
    </row>
    <row r="800" spans="1:10" ht="26.1" customHeight="1" x14ac:dyDescent="0.25">
      <c r="A800" s="383" t="s">
        <v>393</v>
      </c>
      <c r="B800" s="384" t="s">
        <v>807</v>
      </c>
      <c r="C800" s="383" t="s">
        <v>283</v>
      </c>
      <c r="D800" s="383" t="s">
        <v>808</v>
      </c>
      <c r="E800" s="523" t="s">
        <v>798</v>
      </c>
      <c r="F800" s="523"/>
      <c r="G800" s="385" t="s">
        <v>319</v>
      </c>
      <c r="H800" s="386">
        <v>1</v>
      </c>
      <c r="I800" s="387">
        <v>0.43</v>
      </c>
      <c r="J800" s="387">
        <v>0.43</v>
      </c>
    </row>
    <row r="801" spans="1:10" ht="26.1" customHeight="1" x14ac:dyDescent="0.25">
      <c r="A801" s="383" t="s">
        <v>393</v>
      </c>
      <c r="B801" s="384" t="s">
        <v>802</v>
      </c>
      <c r="C801" s="383" t="s">
        <v>283</v>
      </c>
      <c r="D801" s="383" t="s">
        <v>803</v>
      </c>
      <c r="E801" s="523" t="s">
        <v>542</v>
      </c>
      <c r="F801" s="523"/>
      <c r="G801" s="385" t="s">
        <v>319</v>
      </c>
      <c r="H801" s="386">
        <v>1</v>
      </c>
      <c r="I801" s="387">
        <v>0.45</v>
      </c>
      <c r="J801" s="387">
        <v>0.45</v>
      </c>
    </row>
    <row r="802" spans="1:10" ht="26.1" customHeight="1" x14ac:dyDescent="0.25">
      <c r="A802" s="383" t="s">
        <v>393</v>
      </c>
      <c r="B802" s="384" t="s">
        <v>799</v>
      </c>
      <c r="C802" s="383" t="s">
        <v>283</v>
      </c>
      <c r="D802" s="383" t="s">
        <v>800</v>
      </c>
      <c r="E802" s="523" t="s">
        <v>801</v>
      </c>
      <c r="F802" s="523"/>
      <c r="G802" s="385" t="s">
        <v>319</v>
      </c>
      <c r="H802" s="386">
        <v>1</v>
      </c>
      <c r="I802" s="387">
        <v>0.05</v>
      </c>
      <c r="J802" s="387">
        <v>0.05</v>
      </c>
    </row>
    <row r="803" spans="1:10" ht="26.1" customHeight="1" x14ac:dyDescent="0.25">
      <c r="A803" s="383" t="s">
        <v>393</v>
      </c>
      <c r="B803" s="384" t="s">
        <v>809</v>
      </c>
      <c r="C803" s="383" t="s">
        <v>283</v>
      </c>
      <c r="D803" s="383" t="s">
        <v>810</v>
      </c>
      <c r="E803" s="523" t="s">
        <v>542</v>
      </c>
      <c r="F803" s="523"/>
      <c r="G803" s="385" t="s">
        <v>319</v>
      </c>
      <c r="H803" s="386">
        <v>1</v>
      </c>
      <c r="I803" s="387">
        <v>0.74</v>
      </c>
      <c r="J803" s="387">
        <v>0.74</v>
      </c>
    </row>
    <row r="804" spans="1:10" ht="26.1" customHeight="1" x14ac:dyDescent="0.25">
      <c r="A804" s="383" t="s">
        <v>393</v>
      </c>
      <c r="B804" s="384" t="s">
        <v>796</v>
      </c>
      <c r="C804" s="383" t="s">
        <v>283</v>
      </c>
      <c r="D804" s="383" t="s">
        <v>797</v>
      </c>
      <c r="E804" s="523" t="s">
        <v>798</v>
      </c>
      <c r="F804" s="523"/>
      <c r="G804" s="385" t="s">
        <v>319</v>
      </c>
      <c r="H804" s="386">
        <v>1</v>
      </c>
      <c r="I804" s="387">
        <v>1.83</v>
      </c>
      <c r="J804" s="387">
        <v>1.83</v>
      </c>
    </row>
    <row r="805" spans="1:10" ht="25.5" x14ac:dyDescent="0.25">
      <c r="A805" s="380"/>
      <c r="B805" s="380"/>
      <c r="C805" s="380"/>
      <c r="D805" s="380"/>
      <c r="E805" s="380" t="s">
        <v>385</v>
      </c>
      <c r="F805" s="381">
        <v>14.76</v>
      </c>
      <c r="G805" s="380" t="s">
        <v>386</v>
      </c>
      <c r="H805" s="381">
        <v>0</v>
      </c>
      <c r="I805" s="380" t="s">
        <v>387</v>
      </c>
      <c r="J805" s="381">
        <v>14.76</v>
      </c>
    </row>
    <row r="806" spans="1:10" ht="15.75" thickBot="1" x14ac:dyDescent="0.3">
      <c r="A806" s="380"/>
      <c r="B806" s="380"/>
      <c r="C806" s="380"/>
      <c r="D806" s="380"/>
      <c r="E806" s="380" t="s">
        <v>388</v>
      </c>
      <c r="F806" s="381">
        <v>5.69</v>
      </c>
      <c r="G806" s="380"/>
      <c r="H806" s="524" t="s">
        <v>389</v>
      </c>
      <c r="I806" s="524"/>
      <c r="J806" s="381">
        <v>24.66</v>
      </c>
    </row>
    <row r="807" spans="1:10" ht="0.95" customHeight="1" thickTop="1" x14ac:dyDescent="0.25">
      <c r="A807" s="382"/>
      <c r="B807" s="382"/>
      <c r="C807" s="382"/>
      <c r="D807" s="382"/>
      <c r="E807" s="382"/>
      <c r="F807" s="382"/>
      <c r="G807" s="382"/>
      <c r="H807" s="382"/>
      <c r="I807" s="382"/>
      <c r="J807" s="382"/>
    </row>
    <row r="808" spans="1:10" ht="18" customHeight="1" x14ac:dyDescent="0.25">
      <c r="A808" s="371"/>
      <c r="B808" s="372" t="s">
        <v>364</v>
      </c>
      <c r="C808" s="371" t="s">
        <v>365</v>
      </c>
      <c r="D808" s="371" t="s">
        <v>366</v>
      </c>
      <c r="E808" s="531" t="s">
        <v>367</v>
      </c>
      <c r="F808" s="531"/>
      <c r="G808" s="373" t="s">
        <v>368</v>
      </c>
      <c r="H808" s="372" t="s">
        <v>369</v>
      </c>
      <c r="I808" s="372" t="s">
        <v>370</v>
      </c>
      <c r="J808" s="372" t="s">
        <v>371</v>
      </c>
    </row>
    <row r="809" spans="1:10" ht="24" customHeight="1" x14ac:dyDescent="0.25">
      <c r="A809" s="354" t="s">
        <v>372</v>
      </c>
      <c r="B809" s="356" t="s">
        <v>1348</v>
      </c>
      <c r="C809" s="354" t="s">
        <v>277</v>
      </c>
      <c r="D809" s="354" t="s">
        <v>1349</v>
      </c>
      <c r="E809" s="530" t="s">
        <v>375</v>
      </c>
      <c r="F809" s="530"/>
      <c r="G809" s="355" t="s">
        <v>319</v>
      </c>
      <c r="H809" s="374">
        <v>1</v>
      </c>
      <c r="I809" s="357">
        <v>21.13</v>
      </c>
      <c r="J809" s="357">
        <v>21.13</v>
      </c>
    </row>
    <row r="810" spans="1:10" ht="26.1" customHeight="1" x14ac:dyDescent="0.25">
      <c r="A810" s="375" t="s">
        <v>376</v>
      </c>
      <c r="B810" s="376" t="s">
        <v>1344</v>
      </c>
      <c r="C810" s="375" t="s">
        <v>277</v>
      </c>
      <c r="D810" s="375" t="s">
        <v>1345</v>
      </c>
      <c r="E810" s="522" t="s">
        <v>375</v>
      </c>
      <c r="F810" s="522"/>
      <c r="G810" s="377" t="s">
        <v>319</v>
      </c>
      <c r="H810" s="378">
        <v>1</v>
      </c>
      <c r="I810" s="379">
        <v>0.16</v>
      </c>
      <c r="J810" s="379">
        <v>0.16</v>
      </c>
    </row>
    <row r="811" spans="1:10" ht="24" customHeight="1" x14ac:dyDescent="0.25">
      <c r="A811" s="383" t="s">
        <v>393</v>
      </c>
      <c r="B811" s="384" t="s">
        <v>1346</v>
      </c>
      <c r="C811" s="383" t="s">
        <v>277</v>
      </c>
      <c r="D811" s="383" t="s">
        <v>1347</v>
      </c>
      <c r="E811" s="523" t="s">
        <v>568</v>
      </c>
      <c r="F811" s="523"/>
      <c r="G811" s="385" t="s">
        <v>319</v>
      </c>
      <c r="H811" s="386">
        <v>1</v>
      </c>
      <c r="I811" s="387">
        <v>15.35</v>
      </c>
      <c r="J811" s="387">
        <v>15.35</v>
      </c>
    </row>
    <row r="812" spans="1:10" ht="26.1" customHeight="1" x14ac:dyDescent="0.25">
      <c r="A812" s="383" t="s">
        <v>393</v>
      </c>
      <c r="B812" s="384" t="s">
        <v>931</v>
      </c>
      <c r="C812" s="383" t="s">
        <v>277</v>
      </c>
      <c r="D812" s="383" t="s">
        <v>932</v>
      </c>
      <c r="E812" s="523" t="s">
        <v>798</v>
      </c>
      <c r="F812" s="523"/>
      <c r="G812" s="385" t="s">
        <v>319</v>
      </c>
      <c r="H812" s="386">
        <v>1</v>
      </c>
      <c r="I812" s="387">
        <v>1.83</v>
      </c>
      <c r="J812" s="387">
        <v>1.83</v>
      </c>
    </row>
    <row r="813" spans="1:10" ht="26.1" customHeight="1" x14ac:dyDescent="0.25">
      <c r="A813" s="383" t="s">
        <v>393</v>
      </c>
      <c r="B813" s="384" t="s">
        <v>933</v>
      </c>
      <c r="C813" s="383" t="s">
        <v>277</v>
      </c>
      <c r="D813" s="383" t="s">
        <v>934</v>
      </c>
      <c r="E813" s="523" t="s">
        <v>806</v>
      </c>
      <c r="F813" s="523"/>
      <c r="G813" s="385" t="s">
        <v>319</v>
      </c>
      <c r="H813" s="386">
        <v>1</v>
      </c>
      <c r="I813" s="387">
        <v>0.71</v>
      </c>
      <c r="J813" s="387">
        <v>0.71</v>
      </c>
    </row>
    <row r="814" spans="1:10" ht="26.1" customHeight="1" x14ac:dyDescent="0.25">
      <c r="A814" s="383" t="s">
        <v>393</v>
      </c>
      <c r="B814" s="384" t="s">
        <v>827</v>
      </c>
      <c r="C814" s="383" t="s">
        <v>277</v>
      </c>
      <c r="D814" s="383" t="s">
        <v>828</v>
      </c>
      <c r="E814" s="523" t="s">
        <v>798</v>
      </c>
      <c r="F814" s="523"/>
      <c r="G814" s="385" t="s">
        <v>319</v>
      </c>
      <c r="H814" s="386">
        <v>1</v>
      </c>
      <c r="I814" s="387">
        <v>0.43</v>
      </c>
      <c r="J814" s="387">
        <v>0.43</v>
      </c>
    </row>
    <row r="815" spans="1:10" ht="26.1" customHeight="1" x14ac:dyDescent="0.25">
      <c r="A815" s="383" t="s">
        <v>393</v>
      </c>
      <c r="B815" s="384" t="s">
        <v>829</v>
      </c>
      <c r="C815" s="383" t="s">
        <v>277</v>
      </c>
      <c r="D815" s="383" t="s">
        <v>830</v>
      </c>
      <c r="E815" s="523" t="s">
        <v>801</v>
      </c>
      <c r="F815" s="523"/>
      <c r="G815" s="385" t="s">
        <v>319</v>
      </c>
      <c r="H815" s="386">
        <v>1</v>
      </c>
      <c r="I815" s="387">
        <v>0.05</v>
      </c>
      <c r="J815" s="387">
        <v>0.05</v>
      </c>
    </row>
    <row r="816" spans="1:10" ht="26.1" customHeight="1" x14ac:dyDescent="0.25">
      <c r="A816" s="383" t="s">
        <v>393</v>
      </c>
      <c r="B816" s="384" t="s">
        <v>1350</v>
      </c>
      <c r="C816" s="383" t="s">
        <v>277</v>
      </c>
      <c r="D816" s="383" t="s">
        <v>1351</v>
      </c>
      <c r="E816" s="523" t="s">
        <v>542</v>
      </c>
      <c r="F816" s="523"/>
      <c r="G816" s="385" t="s">
        <v>319</v>
      </c>
      <c r="H816" s="386">
        <v>1</v>
      </c>
      <c r="I816" s="387">
        <v>1.27</v>
      </c>
      <c r="J816" s="387">
        <v>1.27</v>
      </c>
    </row>
    <row r="817" spans="1:10" ht="26.1" customHeight="1" x14ac:dyDescent="0.25">
      <c r="A817" s="383" t="s">
        <v>393</v>
      </c>
      <c r="B817" s="384" t="s">
        <v>1352</v>
      </c>
      <c r="C817" s="383" t="s">
        <v>277</v>
      </c>
      <c r="D817" s="383" t="s">
        <v>1353</v>
      </c>
      <c r="E817" s="523" t="s">
        <v>542</v>
      </c>
      <c r="F817" s="523"/>
      <c r="G817" s="385" t="s">
        <v>319</v>
      </c>
      <c r="H817" s="386">
        <v>1</v>
      </c>
      <c r="I817" s="387">
        <v>1.33</v>
      </c>
      <c r="J817" s="387">
        <v>1.33</v>
      </c>
    </row>
    <row r="818" spans="1:10" ht="25.5" x14ac:dyDescent="0.25">
      <c r="A818" s="380"/>
      <c r="B818" s="380"/>
      <c r="C818" s="380"/>
      <c r="D818" s="380"/>
      <c r="E818" s="380" t="s">
        <v>385</v>
      </c>
      <c r="F818" s="381">
        <v>15.51</v>
      </c>
      <c r="G818" s="380" t="s">
        <v>386</v>
      </c>
      <c r="H818" s="381">
        <v>0</v>
      </c>
      <c r="I818" s="380" t="s">
        <v>387</v>
      </c>
      <c r="J818" s="381">
        <v>15.51</v>
      </c>
    </row>
    <row r="819" spans="1:10" ht="15.75" thickBot="1" x14ac:dyDescent="0.3">
      <c r="A819" s="380"/>
      <c r="B819" s="380"/>
      <c r="C819" s="380"/>
      <c r="D819" s="380"/>
      <c r="E819" s="380" t="s">
        <v>388</v>
      </c>
      <c r="F819" s="381">
        <v>6.33</v>
      </c>
      <c r="G819" s="380"/>
      <c r="H819" s="524" t="s">
        <v>389</v>
      </c>
      <c r="I819" s="524"/>
      <c r="J819" s="381">
        <v>27.46</v>
      </c>
    </row>
    <row r="820" spans="1:10" ht="0.95" customHeight="1" thickTop="1" x14ac:dyDescent="0.25">
      <c r="A820" s="382"/>
      <c r="B820" s="382"/>
      <c r="C820" s="382"/>
      <c r="D820" s="382"/>
      <c r="E820" s="382"/>
      <c r="F820" s="382"/>
      <c r="G820" s="382"/>
      <c r="H820" s="382"/>
      <c r="I820" s="382"/>
      <c r="J820" s="382"/>
    </row>
    <row r="821" spans="1:10" ht="18" customHeight="1" x14ac:dyDescent="0.25">
      <c r="A821" s="371"/>
      <c r="B821" s="372" t="s">
        <v>364</v>
      </c>
      <c r="C821" s="371" t="s">
        <v>365</v>
      </c>
      <c r="D821" s="371" t="s">
        <v>366</v>
      </c>
      <c r="E821" s="531" t="s">
        <v>367</v>
      </c>
      <c r="F821" s="531"/>
      <c r="G821" s="373" t="s">
        <v>368</v>
      </c>
      <c r="H821" s="372" t="s">
        <v>369</v>
      </c>
      <c r="I821" s="372" t="s">
        <v>370</v>
      </c>
      <c r="J821" s="372" t="s">
        <v>371</v>
      </c>
    </row>
    <row r="822" spans="1:10" ht="26.1" customHeight="1" x14ac:dyDescent="0.25">
      <c r="A822" s="354" t="s">
        <v>372</v>
      </c>
      <c r="B822" s="356" t="s">
        <v>1322</v>
      </c>
      <c r="C822" s="354" t="s">
        <v>277</v>
      </c>
      <c r="D822" s="354" t="s">
        <v>1323</v>
      </c>
      <c r="E822" s="530" t="s">
        <v>1324</v>
      </c>
      <c r="F822" s="530"/>
      <c r="G822" s="355" t="s">
        <v>338</v>
      </c>
      <c r="H822" s="374">
        <v>1</v>
      </c>
      <c r="I822" s="357">
        <v>13.11</v>
      </c>
      <c r="J822" s="357">
        <v>13.11</v>
      </c>
    </row>
    <row r="823" spans="1:10" ht="24" customHeight="1" x14ac:dyDescent="0.25">
      <c r="A823" s="375" t="s">
        <v>376</v>
      </c>
      <c r="B823" s="376" t="s">
        <v>1348</v>
      </c>
      <c r="C823" s="375" t="s">
        <v>277</v>
      </c>
      <c r="D823" s="375" t="s">
        <v>1349</v>
      </c>
      <c r="E823" s="522" t="s">
        <v>375</v>
      </c>
      <c r="F823" s="522"/>
      <c r="G823" s="377" t="s">
        <v>319</v>
      </c>
      <c r="H823" s="378">
        <v>0.28060000000000002</v>
      </c>
      <c r="I823" s="379">
        <v>21.13</v>
      </c>
      <c r="J823" s="379">
        <v>5.92</v>
      </c>
    </row>
    <row r="824" spans="1:10" ht="26.1" customHeight="1" x14ac:dyDescent="0.25">
      <c r="A824" s="383" t="s">
        <v>393</v>
      </c>
      <c r="B824" s="384" t="s">
        <v>1354</v>
      </c>
      <c r="C824" s="383" t="s">
        <v>277</v>
      </c>
      <c r="D824" s="383" t="s">
        <v>1355</v>
      </c>
      <c r="E824" s="523" t="s">
        <v>395</v>
      </c>
      <c r="F824" s="523"/>
      <c r="G824" s="385" t="s">
        <v>42</v>
      </c>
      <c r="H824" s="386">
        <v>0.4</v>
      </c>
      <c r="I824" s="387">
        <v>0.42</v>
      </c>
      <c r="J824" s="387">
        <v>0.16</v>
      </c>
    </row>
    <row r="825" spans="1:10" ht="24" customHeight="1" x14ac:dyDescent="0.25">
      <c r="A825" s="383" t="s">
        <v>393</v>
      </c>
      <c r="B825" s="384" t="s">
        <v>1356</v>
      </c>
      <c r="C825" s="383" t="s">
        <v>277</v>
      </c>
      <c r="D825" s="383" t="s">
        <v>1357</v>
      </c>
      <c r="E825" s="523" t="s">
        <v>395</v>
      </c>
      <c r="F825" s="523"/>
      <c r="G825" s="385" t="s">
        <v>845</v>
      </c>
      <c r="H825" s="386">
        <v>2.76E-2</v>
      </c>
      <c r="I825" s="387">
        <v>13.4</v>
      </c>
      <c r="J825" s="387">
        <v>0.36</v>
      </c>
    </row>
    <row r="826" spans="1:10" ht="26.1" customHeight="1" x14ac:dyDescent="0.25">
      <c r="A826" s="383" t="s">
        <v>393</v>
      </c>
      <c r="B826" s="384" t="s">
        <v>1358</v>
      </c>
      <c r="C826" s="383" t="s">
        <v>277</v>
      </c>
      <c r="D826" s="383" t="s">
        <v>1359</v>
      </c>
      <c r="E826" s="523" t="s">
        <v>395</v>
      </c>
      <c r="F826" s="523"/>
      <c r="G826" s="385" t="s">
        <v>1360</v>
      </c>
      <c r="H826" s="386">
        <v>0.13780000000000001</v>
      </c>
      <c r="I826" s="387">
        <v>48.43</v>
      </c>
      <c r="J826" s="387">
        <v>6.67</v>
      </c>
    </row>
    <row r="827" spans="1:10" ht="25.5" x14ac:dyDescent="0.25">
      <c r="A827" s="380"/>
      <c r="B827" s="380"/>
      <c r="C827" s="380"/>
      <c r="D827" s="380"/>
      <c r="E827" s="380" t="s">
        <v>385</v>
      </c>
      <c r="F827" s="381">
        <v>4.3499999999999996</v>
      </c>
      <c r="G827" s="380" t="s">
        <v>386</v>
      </c>
      <c r="H827" s="381">
        <v>0</v>
      </c>
      <c r="I827" s="380" t="s">
        <v>387</v>
      </c>
      <c r="J827" s="381">
        <v>4.3499999999999996</v>
      </c>
    </row>
    <row r="828" spans="1:10" ht="15.75" thickBot="1" x14ac:dyDescent="0.3">
      <c r="A828" s="380"/>
      <c r="B828" s="380"/>
      <c r="C828" s="380"/>
      <c r="D828" s="380"/>
      <c r="E828" s="380" t="s">
        <v>388</v>
      </c>
      <c r="F828" s="381">
        <v>3.93</v>
      </c>
      <c r="G828" s="380"/>
      <c r="H828" s="524" t="s">
        <v>389</v>
      </c>
      <c r="I828" s="524"/>
      <c r="J828" s="381">
        <v>17.04</v>
      </c>
    </row>
    <row r="829" spans="1:10" ht="0.95" customHeight="1" thickTop="1" x14ac:dyDescent="0.25">
      <c r="A829" s="382"/>
      <c r="B829" s="382"/>
      <c r="C829" s="382"/>
      <c r="D829" s="382"/>
      <c r="E829" s="382"/>
      <c r="F829" s="382"/>
      <c r="G829" s="382"/>
      <c r="H829" s="382"/>
      <c r="I829" s="382"/>
      <c r="J829" s="382"/>
    </row>
    <row r="830" spans="1:10" ht="18" customHeight="1" x14ac:dyDescent="0.25">
      <c r="A830" s="371"/>
      <c r="B830" s="372" t="s">
        <v>364</v>
      </c>
      <c r="C830" s="371" t="s">
        <v>365</v>
      </c>
      <c r="D830" s="371" t="s">
        <v>366</v>
      </c>
      <c r="E830" s="531" t="s">
        <v>367</v>
      </c>
      <c r="F830" s="531"/>
      <c r="G830" s="373" t="s">
        <v>368</v>
      </c>
      <c r="H830" s="372" t="s">
        <v>369</v>
      </c>
      <c r="I830" s="372" t="s">
        <v>370</v>
      </c>
      <c r="J830" s="372" t="s">
        <v>371</v>
      </c>
    </row>
    <row r="831" spans="1:10" ht="26.1" customHeight="1" x14ac:dyDescent="0.25">
      <c r="A831" s="354" t="s">
        <v>372</v>
      </c>
      <c r="B831" s="356" t="s">
        <v>1325</v>
      </c>
      <c r="C831" s="354" t="s">
        <v>277</v>
      </c>
      <c r="D831" s="354" t="s">
        <v>1326</v>
      </c>
      <c r="E831" s="530" t="s">
        <v>1324</v>
      </c>
      <c r="F831" s="530"/>
      <c r="G831" s="355" t="s">
        <v>338</v>
      </c>
      <c r="H831" s="374">
        <v>1</v>
      </c>
      <c r="I831" s="357">
        <v>11.85</v>
      </c>
      <c r="J831" s="357">
        <v>11.85</v>
      </c>
    </row>
    <row r="832" spans="1:10" ht="24" customHeight="1" x14ac:dyDescent="0.25">
      <c r="A832" s="375" t="s">
        <v>376</v>
      </c>
      <c r="B832" s="376" t="s">
        <v>1348</v>
      </c>
      <c r="C832" s="375" t="s">
        <v>277</v>
      </c>
      <c r="D832" s="375" t="s">
        <v>1349</v>
      </c>
      <c r="E832" s="522" t="s">
        <v>375</v>
      </c>
      <c r="F832" s="522"/>
      <c r="G832" s="377" t="s">
        <v>319</v>
      </c>
      <c r="H832" s="378">
        <v>0.3805</v>
      </c>
      <c r="I832" s="379">
        <v>21.13</v>
      </c>
      <c r="J832" s="379">
        <v>8.0299999999999994</v>
      </c>
    </row>
    <row r="833" spans="1:10" ht="24" customHeight="1" x14ac:dyDescent="0.25">
      <c r="A833" s="383" t="s">
        <v>393</v>
      </c>
      <c r="B833" s="384" t="s">
        <v>1356</v>
      </c>
      <c r="C833" s="383" t="s">
        <v>277</v>
      </c>
      <c r="D833" s="383" t="s">
        <v>1357</v>
      </c>
      <c r="E833" s="523" t="s">
        <v>395</v>
      </c>
      <c r="F833" s="523"/>
      <c r="G833" s="385" t="s">
        <v>845</v>
      </c>
      <c r="H833" s="386">
        <v>1.2999999999999999E-2</v>
      </c>
      <c r="I833" s="387">
        <v>13.4</v>
      </c>
      <c r="J833" s="387">
        <v>0.17</v>
      </c>
    </row>
    <row r="834" spans="1:10" ht="24" customHeight="1" x14ac:dyDescent="0.25">
      <c r="A834" s="383" t="s">
        <v>393</v>
      </c>
      <c r="B834" s="384" t="s">
        <v>1361</v>
      </c>
      <c r="C834" s="383" t="s">
        <v>277</v>
      </c>
      <c r="D834" s="383" t="s">
        <v>1362</v>
      </c>
      <c r="E834" s="523" t="s">
        <v>395</v>
      </c>
      <c r="F834" s="523"/>
      <c r="G834" s="385" t="s">
        <v>845</v>
      </c>
      <c r="H834" s="386">
        <v>0.13</v>
      </c>
      <c r="I834" s="387">
        <v>28.13</v>
      </c>
      <c r="J834" s="387">
        <v>3.65</v>
      </c>
    </row>
    <row r="835" spans="1:10" ht="25.5" x14ac:dyDescent="0.25">
      <c r="A835" s="380"/>
      <c r="B835" s="380"/>
      <c r="C835" s="380"/>
      <c r="D835" s="380"/>
      <c r="E835" s="380" t="s">
        <v>385</v>
      </c>
      <c r="F835" s="381">
        <v>5.9</v>
      </c>
      <c r="G835" s="380" t="s">
        <v>386</v>
      </c>
      <c r="H835" s="381">
        <v>0</v>
      </c>
      <c r="I835" s="380" t="s">
        <v>387</v>
      </c>
      <c r="J835" s="381">
        <v>5.9</v>
      </c>
    </row>
    <row r="836" spans="1:10" ht="15.75" thickBot="1" x14ac:dyDescent="0.3">
      <c r="A836" s="380"/>
      <c r="B836" s="380"/>
      <c r="C836" s="380"/>
      <c r="D836" s="380"/>
      <c r="E836" s="380" t="s">
        <v>388</v>
      </c>
      <c r="F836" s="381">
        <v>3.55</v>
      </c>
      <c r="G836" s="380"/>
      <c r="H836" s="524" t="s">
        <v>389</v>
      </c>
      <c r="I836" s="524"/>
      <c r="J836" s="381">
        <v>15.4</v>
      </c>
    </row>
    <row r="837" spans="1:10" ht="0.95" customHeight="1" thickTop="1" x14ac:dyDescent="0.25">
      <c r="A837" s="382"/>
      <c r="B837" s="382"/>
      <c r="C837" s="382"/>
      <c r="D837" s="382"/>
      <c r="E837" s="382"/>
      <c r="F837" s="382"/>
      <c r="G837" s="382"/>
      <c r="H837" s="382"/>
      <c r="I837" s="382"/>
      <c r="J837" s="382"/>
    </row>
    <row r="838" spans="1:10" ht="18" customHeight="1" x14ac:dyDescent="0.25">
      <c r="A838" s="371"/>
      <c r="B838" s="372" t="s">
        <v>364</v>
      </c>
      <c r="C838" s="371" t="s">
        <v>365</v>
      </c>
      <c r="D838" s="371" t="s">
        <v>366</v>
      </c>
      <c r="E838" s="531" t="s">
        <v>367</v>
      </c>
      <c r="F838" s="531"/>
      <c r="G838" s="373" t="s">
        <v>368</v>
      </c>
      <c r="H838" s="372" t="s">
        <v>369</v>
      </c>
      <c r="I838" s="372" t="s">
        <v>370</v>
      </c>
      <c r="J838" s="372" t="s">
        <v>371</v>
      </c>
    </row>
    <row r="839" spans="1:10" ht="24" customHeight="1" x14ac:dyDescent="0.25">
      <c r="A839" s="354" t="s">
        <v>372</v>
      </c>
      <c r="B839" s="356" t="s">
        <v>377</v>
      </c>
      <c r="C839" s="354" t="s">
        <v>277</v>
      </c>
      <c r="D839" s="354" t="s">
        <v>378</v>
      </c>
      <c r="E839" s="530" t="s">
        <v>375</v>
      </c>
      <c r="F839" s="530"/>
      <c r="G839" s="355" t="s">
        <v>319</v>
      </c>
      <c r="H839" s="374">
        <v>1</v>
      </c>
      <c r="I839" s="357">
        <v>15.39</v>
      </c>
      <c r="J839" s="357">
        <v>15.39</v>
      </c>
    </row>
    <row r="840" spans="1:10" ht="26.1" customHeight="1" x14ac:dyDescent="0.25">
      <c r="A840" s="375" t="s">
        <v>376</v>
      </c>
      <c r="B840" s="376" t="s">
        <v>963</v>
      </c>
      <c r="C840" s="375" t="s">
        <v>277</v>
      </c>
      <c r="D840" s="375" t="s">
        <v>964</v>
      </c>
      <c r="E840" s="522" t="s">
        <v>375</v>
      </c>
      <c r="F840" s="522"/>
      <c r="G840" s="377" t="s">
        <v>319</v>
      </c>
      <c r="H840" s="378">
        <v>1</v>
      </c>
      <c r="I840" s="379">
        <v>0.16</v>
      </c>
      <c r="J840" s="379">
        <v>0.16</v>
      </c>
    </row>
    <row r="841" spans="1:10" ht="24" customHeight="1" x14ac:dyDescent="0.25">
      <c r="A841" s="383" t="s">
        <v>393</v>
      </c>
      <c r="B841" s="384" t="s">
        <v>965</v>
      </c>
      <c r="C841" s="383" t="s">
        <v>277</v>
      </c>
      <c r="D841" s="383" t="s">
        <v>966</v>
      </c>
      <c r="E841" s="523" t="s">
        <v>568</v>
      </c>
      <c r="F841" s="523"/>
      <c r="G841" s="385" t="s">
        <v>319</v>
      </c>
      <c r="H841" s="386">
        <v>1</v>
      </c>
      <c r="I841" s="387">
        <v>11.11</v>
      </c>
      <c r="J841" s="387">
        <v>11.11</v>
      </c>
    </row>
    <row r="842" spans="1:10" ht="26.1" customHeight="1" x14ac:dyDescent="0.25">
      <c r="A842" s="383" t="s">
        <v>393</v>
      </c>
      <c r="B842" s="384" t="s">
        <v>931</v>
      </c>
      <c r="C842" s="383" t="s">
        <v>277</v>
      </c>
      <c r="D842" s="383" t="s">
        <v>932</v>
      </c>
      <c r="E842" s="523" t="s">
        <v>798</v>
      </c>
      <c r="F842" s="523"/>
      <c r="G842" s="385" t="s">
        <v>319</v>
      </c>
      <c r="H842" s="386">
        <v>1</v>
      </c>
      <c r="I842" s="387">
        <v>1.83</v>
      </c>
      <c r="J842" s="387">
        <v>1.83</v>
      </c>
    </row>
    <row r="843" spans="1:10" ht="26.1" customHeight="1" x14ac:dyDescent="0.25">
      <c r="A843" s="383" t="s">
        <v>393</v>
      </c>
      <c r="B843" s="384" t="s">
        <v>933</v>
      </c>
      <c r="C843" s="383" t="s">
        <v>277</v>
      </c>
      <c r="D843" s="383" t="s">
        <v>934</v>
      </c>
      <c r="E843" s="523" t="s">
        <v>806</v>
      </c>
      <c r="F843" s="523"/>
      <c r="G843" s="385" t="s">
        <v>319</v>
      </c>
      <c r="H843" s="386">
        <v>1</v>
      </c>
      <c r="I843" s="387">
        <v>0.71</v>
      </c>
      <c r="J843" s="387">
        <v>0.71</v>
      </c>
    </row>
    <row r="844" spans="1:10" ht="26.1" customHeight="1" x14ac:dyDescent="0.25">
      <c r="A844" s="383" t="s">
        <v>393</v>
      </c>
      <c r="B844" s="384" t="s">
        <v>827</v>
      </c>
      <c r="C844" s="383" t="s">
        <v>277</v>
      </c>
      <c r="D844" s="383" t="s">
        <v>828</v>
      </c>
      <c r="E844" s="523" t="s">
        <v>798</v>
      </c>
      <c r="F844" s="523"/>
      <c r="G844" s="385" t="s">
        <v>319</v>
      </c>
      <c r="H844" s="386">
        <v>1</v>
      </c>
      <c r="I844" s="387">
        <v>0.43</v>
      </c>
      <c r="J844" s="387">
        <v>0.43</v>
      </c>
    </row>
    <row r="845" spans="1:10" ht="26.1" customHeight="1" x14ac:dyDescent="0.25">
      <c r="A845" s="383" t="s">
        <v>393</v>
      </c>
      <c r="B845" s="384" t="s">
        <v>829</v>
      </c>
      <c r="C845" s="383" t="s">
        <v>277</v>
      </c>
      <c r="D845" s="383" t="s">
        <v>830</v>
      </c>
      <c r="E845" s="523" t="s">
        <v>801</v>
      </c>
      <c r="F845" s="523"/>
      <c r="G845" s="385" t="s">
        <v>319</v>
      </c>
      <c r="H845" s="386">
        <v>1</v>
      </c>
      <c r="I845" s="387">
        <v>0.05</v>
      </c>
      <c r="J845" s="387">
        <v>0.05</v>
      </c>
    </row>
    <row r="846" spans="1:10" ht="26.1" customHeight="1" x14ac:dyDescent="0.25">
      <c r="A846" s="383" t="s">
        <v>393</v>
      </c>
      <c r="B846" s="384" t="s">
        <v>1095</v>
      </c>
      <c r="C846" s="383" t="s">
        <v>277</v>
      </c>
      <c r="D846" s="383" t="s">
        <v>1096</v>
      </c>
      <c r="E846" s="523" t="s">
        <v>542</v>
      </c>
      <c r="F846" s="523"/>
      <c r="G846" s="385" t="s">
        <v>319</v>
      </c>
      <c r="H846" s="386">
        <v>1</v>
      </c>
      <c r="I846" s="387">
        <v>0.32</v>
      </c>
      <c r="J846" s="387">
        <v>0.32</v>
      </c>
    </row>
    <row r="847" spans="1:10" ht="26.1" customHeight="1" x14ac:dyDescent="0.25">
      <c r="A847" s="383" t="s">
        <v>393</v>
      </c>
      <c r="B847" s="384" t="s">
        <v>1097</v>
      </c>
      <c r="C847" s="383" t="s">
        <v>277</v>
      </c>
      <c r="D847" s="383" t="s">
        <v>1098</v>
      </c>
      <c r="E847" s="523" t="s">
        <v>542</v>
      </c>
      <c r="F847" s="523"/>
      <c r="G847" s="385" t="s">
        <v>319</v>
      </c>
      <c r="H847" s="386">
        <v>1</v>
      </c>
      <c r="I847" s="387">
        <v>0.78</v>
      </c>
      <c r="J847" s="387">
        <v>0.78</v>
      </c>
    </row>
    <row r="848" spans="1:10" ht="25.5" x14ac:dyDescent="0.25">
      <c r="A848" s="380"/>
      <c r="B848" s="380"/>
      <c r="C848" s="380"/>
      <c r="D848" s="380"/>
      <c r="E848" s="380" t="s">
        <v>385</v>
      </c>
      <c r="F848" s="381">
        <v>11.27</v>
      </c>
      <c r="G848" s="380" t="s">
        <v>386</v>
      </c>
      <c r="H848" s="381">
        <v>0</v>
      </c>
      <c r="I848" s="380" t="s">
        <v>387</v>
      </c>
      <c r="J848" s="381">
        <v>11.27</v>
      </c>
    </row>
    <row r="849" spans="1:10" ht="15.75" thickBot="1" x14ac:dyDescent="0.3">
      <c r="A849" s="380"/>
      <c r="B849" s="380"/>
      <c r="C849" s="380"/>
      <c r="D849" s="380"/>
      <c r="E849" s="380" t="s">
        <v>388</v>
      </c>
      <c r="F849" s="381">
        <v>4.6100000000000003</v>
      </c>
      <c r="G849" s="380"/>
      <c r="H849" s="524" t="s">
        <v>389</v>
      </c>
      <c r="I849" s="524"/>
      <c r="J849" s="381">
        <v>20</v>
      </c>
    </row>
    <row r="850" spans="1:10" ht="0.95" customHeight="1" thickTop="1" x14ac:dyDescent="0.25">
      <c r="A850" s="382"/>
      <c r="B850" s="382"/>
      <c r="C850" s="382"/>
      <c r="D850" s="382"/>
      <c r="E850" s="382"/>
      <c r="F850" s="382"/>
      <c r="G850" s="382"/>
      <c r="H850" s="382"/>
      <c r="I850" s="382"/>
      <c r="J850" s="382"/>
    </row>
    <row r="851" spans="1:10" ht="18" customHeight="1" x14ac:dyDescent="0.25">
      <c r="A851" s="371"/>
      <c r="B851" s="372" t="s">
        <v>364</v>
      </c>
      <c r="C851" s="371" t="s">
        <v>365</v>
      </c>
      <c r="D851" s="371" t="s">
        <v>366</v>
      </c>
      <c r="E851" s="531" t="s">
        <v>367</v>
      </c>
      <c r="F851" s="531"/>
      <c r="G851" s="373" t="s">
        <v>368</v>
      </c>
      <c r="H851" s="372" t="s">
        <v>369</v>
      </c>
      <c r="I851" s="372" t="s">
        <v>370</v>
      </c>
      <c r="J851" s="372" t="s">
        <v>371</v>
      </c>
    </row>
    <row r="852" spans="1:10" ht="24" customHeight="1" x14ac:dyDescent="0.25">
      <c r="A852" s="354" t="s">
        <v>372</v>
      </c>
      <c r="B852" s="356" t="s">
        <v>443</v>
      </c>
      <c r="C852" s="354" t="s">
        <v>283</v>
      </c>
      <c r="D852" s="354" t="s">
        <v>378</v>
      </c>
      <c r="E852" s="530" t="s">
        <v>392</v>
      </c>
      <c r="F852" s="530"/>
      <c r="G852" s="355" t="s">
        <v>319</v>
      </c>
      <c r="H852" s="374">
        <v>1</v>
      </c>
      <c r="I852" s="357">
        <v>14.81</v>
      </c>
      <c r="J852" s="357">
        <v>14.81</v>
      </c>
    </row>
    <row r="853" spans="1:10" ht="26.1" customHeight="1" x14ac:dyDescent="0.25">
      <c r="A853" s="375" t="s">
        <v>376</v>
      </c>
      <c r="B853" s="376" t="s">
        <v>787</v>
      </c>
      <c r="C853" s="375" t="s">
        <v>283</v>
      </c>
      <c r="D853" s="375" t="s">
        <v>788</v>
      </c>
      <c r="E853" s="522" t="s">
        <v>392</v>
      </c>
      <c r="F853" s="522"/>
      <c r="G853" s="377" t="s">
        <v>752</v>
      </c>
      <c r="H853" s="378">
        <v>1</v>
      </c>
      <c r="I853" s="379">
        <v>0.15</v>
      </c>
      <c r="J853" s="379">
        <v>0.15</v>
      </c>
    </row>
    <row r="854" spans="1:10" ht="24" customHeight="1" x14ac:dyDescent="0.25">
      <c r="A854" s="383" t="s">
        <v>393</v>
      </c>
      <c r="B854" s="384" t="s">
        <v>789</v>
      </c>
      <c r="C854" s="383" t="s">
        <v>283</v>
      </c>
      <c r="D854" s="383" t="s">
        <v>790</v>
      </c>
      <c r="E854" s="523" t="s">
        <v>568</v>
      </c>
      <c r="F854" s="523"/>
      <c r="G854" s="385" t="s">
        <v>319</v>
      </c>
      <c r="H854" s="386">
        <v>1</v>
      </c>
      <c r="I854" s="387">
        <v>10.54</v>
      </c>
      <c r="J854" s="387">
        <v>10.54</v>
      </c>
    </row>
    <row r="855" spans="1:10" ht="26.1" customHeight="1" x14ac:dyDescent="0.25">
      <c r="A855" s="383" t="s">
        <v>393</v>
      </c>
      <c r="B855" s="384" t="s">
        <v>804</v>
      </c>
      <c r="C855" s="383" t="s">
        <v>283</v>
      </c>
      <c r="D855" s="383" t="s">
        <v>805</v>
      </c>
      <c r="E855" s="523" t="s">
        <v>806</v>
      </c>
      <c r="F855" s="523"/>
      <c r="G855" s="385" t="s">
        <v>319</v>
      </c>
      <c r="H855" s="386">
        <v>1</v>
      </c>
      <c r="I855" s="387">
        <v>0.71</v>
      </c>
      <c r="J855" s="387">
        <v>0.71</v>
      </c>
    </row>
    <row r="856" spans="1:10" ht="26.1" customHeight="1" x14ac:dyDescent="0.25">
      <c r="A856" s="383" t="s">
        <v>393</v>
      </c>
      <c r="B856" s="384" t="s">
        <v>807</v>
      </c>
      <c r="C856" s="383" t="s">
        <v>283</v>
      </c>
      <c r="D856" s="383" t="s">
        <v>808</v>
      </c>
      <c r="E856" s="523" t="s">
        <v>798</v>
      </c>
      <c r="F856" s="523"/>
      <c r="G856" s="385" t="s">
        <v>319</v>
      </c>
      <c r="H856" s="386">
        <v>1</v>
      </c>
      <c r="I856" s="387">
        <v>0.43</v>
      </c>
      <c r="J856" s="387">
        <v>0.43</v>
      </c>
    </row>
    <row r="857" spans="1:10" ht="26.1" customHeight="1" x14ac:dyDescent="0.25">
      <c r="A857" s="383" t="s">
        <v>393</v>
      </c>
      <c r="B857" s="384" t="s">
        <v>799</v>
      </c>
      <c r="C857" s="383" t="s">
        <v>283</v>
      </c>
      <c r="D857" s="383" t="s">
        <v>800</v>
      </c>
      <c r="E857" s="523" t="s">
        <v>801</v>
      </c>
      <c r="F857" s="523"/>
      <c r="G857" s="385" t="s">
        <v>319</v>
      </c>
      <c r="H857" s="386">
        <v>1</v>
      </c>
      <c r="I857" s="387">
        <v>0.05</v>
      </c>
      <c r="J857" s="387">
        <v>0.05</v>
      </c>
    </row>
    <row r="858" spans="1:10" ht="26.1" customHeight="1" x14ac:dyDescent="0.25">
      <c r="A858" s="383" t="s">
        <v>393</v>
      </c>
      <c r="B858" s="384" t="s">
        <v>1099</v>
      </c>
      <c r="C858" s="383" t="s">
        <v>283</v>
      </c>
      <c r="D858" s="383" t="s">
        <v>1098</v>
      </c>
      <c r="E858" s="523" t="s">
        <v>542</v>
      </c>
      <c r="F858" s="523"/>
      <c r="G858" s="385" t="s">
        <v>319</v>
      </c>
      <c r="H858" s="386">
        <v>1</v>
      </c>
      <c r="I858" s="387">
        <v>0.78</v>
      </c>
      <c r="J858" s="387">
        <v>0.78</v>
      </c>
    </row>
    <row r="859" spans="1:10" ht="26.1" customHeight="1" x14ac:dyDescent="0.25">
      <c r="A859" s="383" t="s">
        <v>393</v>
      </c>
      <c r="B859" s="384" t="s">
        <v>1100</v>
      </c>
      <c r="C859" s="383" t="s">
        <v>283</v>
      </c>
      <c r="D859" s="383" t="s">
        <v>1096</v>
      </c>
      <c r="E859" s="523" t="s">
        <v>542</v>
      </c>
      <c r="F859" s="523"/>
      <c r="G859" s="385" t="s">
        <v>319</v>
      </c>
      <c r="H859" s="386">
        <v>1</v>
      </c>
      <c r="I859" s="387">
        <v>0.32</v>
      </c>
      <c r="J859" s="387">
        <v>0.32</v>
      </c>
    </row>
    <row r="860" spans="1:10" ht="26.1" customHeight="1" x14ac:dyDescent="0.25">
      <c r="A860" s="383" t="s">
        <v>393</v>
      </c>
      <c r="B860" s="384" t="s">
        <v>796</v>
      </c>
      <c r="C860" s="383" t="s">
        <v>283</v>
      </c>
      <c r="D860" s="383" t="s">
        <v>797</v>
      </c>
      <c r="E860" s="523" t="s">
        <v>798</v>
      </c>
      <c r="F860" s="523"/>
      <c r="G860" s="385" t="s">
        <v>319</v>
      </c>
      <c r="H860" s="386">
        <v>1</v>
      </c>
      <c r="I860" s="387">
        <v>1.83</v>
      </c>
      <c r="J860" s="387">
        <v>1.83</v>
      </c>
    </row>
    <row r="861" spans="1:10" ht="25.5" x14ac:dyDescent="0.25">
      <c r="A861" s="380"/>
      <c r="B861" s="380"/>
      <c r="C861" s="380"/>
      <c r="D861" s="380"/>
      <c r="E861" s="380" t="s">
        <v>385</v>
      </c>
      <c r="F861" s="381">
        <v>10.69</v>
      </c>
      <c r="G861" s="380" t="s">
        <v>386</v>
      </c>
      <c r="H861" s="381">
        <v>0</v>
      </c>
      <c r="I861" s="380" t="s">
        <v>387</v>
      </c>
      <c r="J861" s="381">
        <v>10.69</v>
      </c>
    </row>
    <row r="862" spans="1:10" ht="15.75" thickBot="1" x14ac:dyDescent="0.3">
      <c r="A862" s="380"/>
      <c r="B862" s="380"/>
      <c r="C862" s="380"/>
      <c r="D862" s="380"/>
      <c r="E862" s="380" t="s">
        <v>388</v>
      </c>
      <c r="F862" s="381">
        <v>4.4400000000000004</v>
      </c>
      <c r="G862" s="380"/>
      <c r="H862" s="524" t="s">
        <v>389</v>
      </c>
      <c r="I862" s="524"/>
      <c r="J862" s="381">
        <v>19.25</v>
      </c>
    </row>
    <row r="863" spans="1:10" ht="0.95" customHeight="1" thickTop="1" x14ac:dyDescent="0.25">
      <c r="A863" s="382"/>
      <c r="B863" s="382"/>
      <c r="C863" s="382"/>
      <c r="D863" s="382"/>
      <c r="E863" s="382"/>
      <c r="F863" s="382"/>
      <c r="G863" s="382"/>
      <c r="H863" s="382"/>
      <c r="I863" s="382"/>
      <c r="J863" s="382"/>
    </row>
    <row r="864" spans="1:10" ht="18" customHeight="1" x14ac:dyDescent="0.25">
      <c r="A864" s="371"/>
      <c r="B864" s="372" t="s">
        <v>364</v>
      </c>
      <c r="C864" s="371" t="s">
        <v>365</v>
      </c>
      <c r="D864" s="371" t="s">
        <v>366</v>
      </c>
      <c r="E864" s="531" t="s">
        <v>367</v>
      </c>
      <c r="F864" s="531"/>
      <c r="G864" s="373" t="s">
        <v>368</v>
      </c>
      <c r="H864" s="372" t="s">
        <v>369</v>
      </c>
      <c r="I864" s="372" t="s">
        <v>370</v>
      </c>
      <c r="J864" s="372" t="s">
        <v>371</v>
      </c>
    </row>
    <row r="865" spans="1:10" ht="26.1" customHeight="1" x14ac:dyDescent="0.25">
      <c r="A865" s="354" t="s">
        <v>372</v>
      </c>
      <c r="B865" s="356" t="s">
        <v>1101</v>
      </c>
      <c r="C865" s="354" t="s">
        <v>280</v>
      </c>
      <c r="D865" s="354" t="s">
        <v>1025</v>
      </c>
      <c r="E865" s="530" t="s">
        <v>392</v>
      </c>
      <c r="F865" s="530"/>
      <c r="G865" s="355" t="s">
        <v>278</v>
      </c>
      <c r="H865" s="374">
        <v>1</v>
      </c>
      <c r="I865" s="357">
        <v>67.95</v>
      </c>
      <c r="J865" s="357">
        <v>67.95</v>
      </c>
    </row>
    <row r="866" spans="1:10" ht="15" customHeight="1" x14ac:dyDescent="0.25">
      <c r="A866" s="531" t="s">
        <v>662</v>
      </c>
      <c r="B866" s="534" t="s">
        <v>364</v>
      </c>
      <c r="C866" s="531" t="s">
        <v>365</v>
      </c>
      <c r="D866" s="531" t="s">
        <v>663</v>
      </c>
      <c r="E866" s="534" t="s">
        <v>664</v>
      </c>
      <c r="F866" s="533" t="s">
        <v>665</v>
      </c>
      <c r="G866" s="534"/>
      <c r="H866" s="533" t="s">
        <v>666</v>
      </c>
      <c r="I866" s="534"/>
      <c r="J866" s="534" t="s">
        <v>667</v>
      </c>
    </row>
    <row r="867" spans="1:10" ht="15" customHeight="1" x14ac:dyDescent="0.25">
      <c r="A867" s="534"/>
      <c r="B867" s="534"/>
      <c r="C867" s="534"/>
      <c r="D867" s="534"/>
      <c r="E867" s="534"/>
      <c r="F867" s="372" t="s">
        <v>668</v>
      </c>
      <c r="G867" s="372" t="s">
        <v>669</v>
      </c>
      <c r="H867" s="372" t="s">
        <v>668</v>
      </c>
      <c r="I867" s="372" t="s">
        <v>669</v>
      </c>
      <c r="J867" s="534"/>
    </row>
    <row r="868" spans="1:10" ht="24" customHeight="1" x14ac:dyDescent="0.25">
      <c r="A868" s="383" t="s">
        <v>393</v>
      </c>
      <c r="B868" s="384" t="s">
        <v>1102</v>
      </c>
      <c r="C868" s="383" t="s">
        <v>280</v>
      </c>
      <c r="D868" s="383" t="s">
        <v>1103</v>
      </c>
      <c r="E868" s="386">
        <v>1</v>
      </c>
      <c r="F868" s="387">
        <v>1</v>
      </c>
      <c r="G868" s="387">
        <v>0</v>
      </c>
      <c r="H868" s="388">
        <v>21.831499999999998</v>
      </c>
      <c r="I868" s="388">
        <v>2.9308999999999998</v>
      </c>
      <c r="J868" s="388">
        <v>21.831499999999998</v>
      </c>
    </row>
    <row r="869" spans="1:10" ht="26.1" customHeight="1" x14ac:dyDescent="0.25">
      <c r="A869" s="383" t="s">
        <v>393</v>
      </c>
      <c r="B869" s="384" t="s">
        <v>1104</v>
      </c>
      <c r="C869" s="383" t="s">
        <v>280</v>
      </c>
      <c r="D869" s="383" t="s">
        <v>1105</v>
      </c>
      <c r="E869" s="386">
        <v>1</v>
      </c>
      <c r="F869" s="387">
        <v>1</v>
      </c>
      <c r="G869" s="387">
        <v>0</v>
      </c>
      <c r="H869" s="388">
        <v>8.3199999999999996E-2</v>
      </c>
      <c r="I869" s="388">
        <v>4.5400000000000003E-2</v>
      </c>
      <c r="J869" s="388">
        <v>8.3199999999999996E-2</v>
      </c>
    </row>
    <row r="870" spans="1:10" ht="20.100000000000001" customHeight="1" x14ac:dyDescent="0.25">
      <c r="A870" s="532"/>
      <c r="B870" s="532"/>
      <c r="C870" s="532"/>
      <c r="D870" s="532"/>
      <c r="E870" s="532"/>
      <c r="F870" s="532" t="s">
        <v>676</v>
      </c>
      <c r="G870" s="532"/>
      <c r="H870" s="532"/>
      <c r="I870" s="532"/>
      <c r="J870" s="389">
        <v>21.9147</v>
      </c>
    </row>
    <row r="871" spans="1:10" ht="20.100000000000001" customHeight="1" x14ac:dyDescent="0.25">
      <c r="A871" s="371" t="s">
        <v>677</v>
      </c>
      <c r="B871" s="372" t="s">
        <v>364</v>
      </c>
      <c r="C871" s="371" t="s">
        <v>365</v>
      </c>
      <c r="D871" s="371" t="s">
        <v>568</v>
      </c>
      <c r="E871" s="372" t="s">
        <v>664</v>
      </c>
      <c r="F871" s="534" t="s">
        <v>678</v>
      </c>
      <c r="G871" s="534"/>
      <c r="H871" s="534"/>
      <c r="I871" s="534"/>
      <c r="J871" s="372" t="s">
        <v>667</v>
      </c>
    </row>
    <row r="872" spans="1:10" ht="24" customHeight="1" x14ac:dyDescent="0.25">
      <c r="A872" s="383" t="s">
        <v>393</v>
      </c>
      <c r="B872" s="384" t="s">
        <v>847</v>
      </c>
      <c r="C872" s="383" t="s">
        <v>280</v>
      </c>
      <c r="D872" s="383" t="s">
        <v>298</v>
      </c>
      <c r="E872" s="386">
        <v>1</v>
      </c>
      <c r="F872" s="383"/>
      <c r="G872" s="383"/>
      <c r="H872" s="383"/>
      <c r="I872" s="388">
        <v>17.7377</v>
      </c>
      <c r="J872" s="388">
        <v>17.7377</v>
      </c>
    </row>
    <row r="873" spans="1:10" ht="24" customHeight="1" x14ac:dyDescent="0.25">
      <c r="A873" s="383" t="s">
        <v>393</v>
      </c>
      <c r="B873" s="384" t="s">
        <v>996</v>
      </c>
      <c r="C873" s="383" t="s">
        <v>280</v>
      </c>
      <c r="D873" s="383" t="s">
        <v>997</v>
      </c>
      <c r="E873" s="386">
        <v>1</v>
      </c>
      <c r="F873" s="383"/>
      <c r="G873" s="383"/>
      <c r="H873" s="383"/>
      <c r="I873" s="388">
        <v>27.723099999999999</v>
      </c>
      <c r="J873" s="388">
        <v>27.723099999999999</v>
      </c>
    </row>
    <row r="874" spans="1:10" ht="20.100000000000001" customHeight="1" x14ac:dyDescent="0.25">
      <c r="A874" s="532"/>
      <c r="B874" s="532"/>
      <c r="C874" s="532"/>
      <c r="D874" s="532"/>
      <c r="E874" s="532"/>
      <c r="F874" s="532" t="s">
        <v>679</v>
      </c>
      <c r="G874" s="532"/>
      <c r="H874" s="532"/>
      <c r="I874" s="532"/>
      <c r="J874" s="389">
        <v>45.460799999999999</v>
      </c>
    </row>
    <row r="875" spans="1:10" ht="20.100000000000001" customHeight="1" x14ac:dyDescent="0.25">
      <c r="A875" s="532"/>
      <c r="B875" s="532"/>
      <c r="C875" s="532"/>
      <c r="D875" s="532"/>
      <c r="E875" s="532"/>
      <c r="F875" s="532" t="s">
        <v>680</v>
      </c>
      <c r="G875" s="532"/>
      <c r="H875" s="532"/>
      <c r="I875" s="532"/>
      <c r="J875" s="389">
        <v>0</v>
      </c>
    </row>
    <row r="876" spans="1:10" ht="20.100000000000001" customHeight="1" x14ac:dyDescent="0.25">
      <c r="A876" s="532"/>
      <c r="B876" s="532"/>
      <c r="C876" s="532"/>
      <c r="D876" s="532"/>
      <c r="E876" s="532"/>
      <c r="F876" s="532" t="s">
        <v>681</v>
      </c>
      <c r="G876" s="532"/>
      <c r="H876" s="532"/>
      <c r="I876" s="532"/>
      <c r="J876" s="389">
        <v>67.375500000000002</v>
      </c>
    </row>
    <row r="877" spans="1:10" ht="20.100000000000001" customHeight="1" x14ac:dyDescent="0.25">
      <c r="A877" s="532"/>
      <c r="B877" s="532"/>
      <c r="C877" s="532"/>
      <c r="D877" s="532"/>
      <c r="E877" s="532"/>
      <c r="F877" s="532" t="s">
        <v>682</v>
      </c>
      <c r="G877" s="532"/>
      <c r="H877" s="532"/>
      <c r="I877" s="532"/>
      <c r="J877" s="389">
        <v>0</v>
      </c>
    </row>
    <row r="878" spans="1:10" ht="20.100000000000001" customHeight="1" x14ac:dyDescent="0.25">
      <c r="A878" s="532"/>
      <c r="B878" s="532"/>
      <c r="C878" s="532"/>
      <c r="D878" s="532"/>
      <c r="E878" s="532"/>
      <c r="F878" s="532" t="s">
        <v>683</v>
      </c>
      <c r="G878" s="532"/>
      <c r="H878" s="532"/>
      <c r="I878" s="532"/>
      <c r="J878" s="389">
        <v>0</v>
      </c>
    </row>
    <row r="879" spans="1:10" ht="20.100000000000001" customHeight="1" x14ac:dyDescent="0.25">
      <c r="A879" s="532"/>
      <c r="B879" s="532"/>
      <c r="C879" s="532"/>
      <c r="D879" s="532"/>
      <c r="E879" s="532"/>
      <c r="F879" s="532" t="s">
        <v>684</v>
      </c>
      <c r="G879" s="532"/>
      <c r="H879" s="532"/>
      <c r="I879" s="532"/>
      <c r="J879" s="389">
        <v>1.3371999999999999</v>
      </c>
    </row>
    <row r="880" spans="1:10" ht="20.100000000000001" customHeight="1" x14ac:dyDescent="0.25">
      <c r="A880" s="532"/>
      <c r="B880" s="532"/>
      <c r="C880" s="532"/>
      <c r="D880" s="532"/>
      <c r="E880" s="532"/>
      <c r="F880" s="532" t="s">
        <v>685</v>
      </c>
      <c r="G880" s="532"/>
      <c r="H880" s="532"/>
      <c r="I880" s="532"/>
      <c r="J880" s="389">
        <v>50.384799999999998</v>
      </c>
    </row>
    <row r="881" spans="1:10" ht="20.100000000000001" customHeight="1" x14ac:dyDescent="0.25">
      <c r="A881" s="371" t="s">
        <v>697</v>
      </c>
      <c r="B881" s="372" t="s">
        <v>365</v>
      </c>
      <c r="C881" s="371" t="s">
        <v>364</v>
      </c>
      <c r="D881" s="371" t="s">
        <v>395</v>
      </c>
      <c r="E881" s="372" t="s">
        <v>664</v>
      </c>
      <c r="F881" s="372" t="s">
        <v>688</v>
      </c>
      <c r="G881" s="534" t="s">
        <v>689</v>
      </c>
      <c r="H881" s="534"/>
      <c r="I881" s="534"/>
      <c r="J881" s="372" t="s">
        <v>667</v>
      </c>
    </row>
    <row r="882" spans="1:10" ht="24" customHeight="1" x14ac:dyDescent="0.25">
      <c r="A882" s="383" t="s">
        <v>393</v>
      </c>
      <c r="B882" s="384" t="s">
        <v>280</v>
      </c>
      <c r="C882" s="383" t="s">
        <v>1106</v>
      </c>
      <c r="D882" s="383" t="s">
        <v>1107</v>
      </c>
      <c r="E882" s="386">
        <v>1</v>
      </c>
      <c r="F882" s="385" t="s">
        <v>278</v>
      </c>
      <c r="G882" s="536">
        <v>17.544499999999999</v>
      </c>
      <c r="H882" s="536"/>
      <c r="I882" s="523"/>
      <c r="J882" s="388">
        <v>17.544499999999999</v>
      </c>
    </row>
    <row r="883" spans="1:10" ht="20.100000000000001" customHeight="1" x14ac:dyDescent="0.25">
      <c r="A883" s="532"/>
      <c r="B883" s="532"/>
      <c r="C883" s="532"/>
      <c r="D883" s="532"/>
      <c r="E883" s="532"/>
      <c r="F883" s="532" t="s">
        <v>700</v>
      </c>
      <c r="G883" s="532"/>
      <c r="H883" s="532"/>
      <c r="I883" s="532"/>
      <c r="J883" s="389">
        <v>17.544499999999999</v>
      </c>
    </row>
    <row r="884" spans="1:10" ht="20.100000000000001" customHeight="1" x14ac:dyDescent="0.25">
      <c r="A884" s="371" t="s">
        <v>701</v>
      </c>
      <c r="B884" s="372" t="s">
        <v>365</v>
      </c>
      <c r="C884" s="371" t="s">
        <v>393</v>
      </c>
      <c r="D884" s="371" t="s">
        <v>702</v>
      </c>
      <c r="E884" s="372" t="s">
        <v>364</v>
      </c>
      <c r="F884" s="372" t="s">
        <v>664</v>
      </c>
      <c r="G884" s="373" t="s">
        <v>688</v>
      </c>
      <c r="H884" s="534" t="s">
        <v>689</v>
      </c>
      <c r="I884" s="534"/>
      <c r="J884" s="372" t="s">
        <v>667</v>
      </c>
    </row>
    <row r="885" spans="1:10" ht="39" customHeight="1" x14ac:dyDescent="0.25">
      <c r="A885" s="375" t="s">
        <v>703</v>
      </c>
      <c r="B885" s="376" t="s">
        <v>280</v>
      </c>
      <c r="C885" s="375" t="s">
        <v>1106</v>
      </c>
      <c r="D885" s="375" t="s">
        <v>704</v>
      </c>
      <c r="E885" s="376">
        <v>5914655</v>
      </c>
      <c r="F885" s="378">
        <v>1E-3</v>
      </c>
      <c r="G885" s="377" t="s">
        <v>294</v>
      </c>
      <c r="H885" s="535">
        <v>21.69</v>
      </c>
      <c r="I885" s="522"/>
      <c r="J885" s="390">
        <v>2.1700000000000001E-2</v>
      </c>
    </row>
    <row r="886" spans="1:10" ht="20.100000000000001" customHeight="1" x14ac:dyDescent="0.25">
      <c r="A886" s="532"/>
      <c r="B886" s="532"/>
      <c r="C886" s="532"/>
      <c r="D886" s="532"/>
      <c r="E886" s="532"/>
      <c r="F886" s="532" t="s">
        <v>705</v>
      </c>
      <c r="G886" s="532"/>
      <c r="H886" s="532"/>
      <c r="I886" s="532"/>
      <c r="J886" s="389">
        <v>2.1700000000000001E-2</v>
      </c>
    </row>
    <row r="887" spans="1:10" ht="20.100000000000001" customHeight="1" x14ac:dyDescent="0.25">
      <c r="A887" s="371" t="s">
        <v>706</v>
      </c>
      <c r="B887" s="372" t="s">
        <v>365</v>
      </c>
      <c r="C887" s="371" t="s">
        <v>393</v>
      </c>
      <c r="D887" s="371" t="s">
        <v>707</v>
      </c>
      <c r="E887" s="372" t="s">
        <v>664</v>
      </c>
      <c r="F887" s="372" t="s">
        <v>688</v>
      </c>
      <c r="G887" s="533" t="s">
        <v>708</v>
      </c>
      <c r="H887" s="534"/>
      <c r="I887" s="534"/>
      <c r="J887" s="372" t="s">
        <v>667</v>
      </c>
    </row>
    <row r="888" spans="1:10" ht="20.100000000000001" customHeight="1" x14ac:dyDescent="0.25">
      <c r="A888" s="373"/>
      <c r="B888" s="373"/>
      <c r="C888" s="373"/>
      <c r="D888" s="373"/>
      <c r="E888" s="373"/>
      <c r="F888" s="373"/>
      <c r="G888" s="373" t="s">
        <v>709</v>
      </c>
      <c r="H888" s="373" t="s">
        <v>710</v>
      </c>
      <c r="I888" s="373" t="s">
        <v>711</v>
      </c>
      <c r="J888" s="373"/>
    </row>
    <row r="889" spans="1:10" ht="50.1" customHeight="1" x14ac:dyDescent="0.25">
      <c r="A889" s="375" t="s">
        <v>707</v>
      </c>
      <c r="B889" s="376" t="s">
        <v>280</v>
      </c>
      <c r="C889" s="375" t="s">
        <v>1106</v>
      </c>
      <c r="D889" s="375" t="s">
        <v>1108</v>
      </c>
      <c r="E889" s="378">
        <v>1E-3</v>
      </c>
      <c r="F889" s="377" t="s">
        <v>281</v>
      </c>
      <c r="G889" s="376" t="s">
        <v>713</v>
      </c>
      <c r="H889" s="376" t="s">
        <v>714</v>
      </c>
      <c r="I889" s="376" t="s">
        <v>715</v>
      </c>
      <c r="J889" s="390">
        <v>0</v>
      </c>
    </row>
    <row r="890" spans="1:10" ht="20.100000000000001" customHeight="1" x14ac:dyDescent="0.25">
      <c r="A890" s="532"/>
      <c r="B890" s="532"/>
      <c r="C890" s="532"/>
      <c r="D890" s="532"/>
      <c r="E890" s="532"/>
      <c r="F890" s="532" t="s">
        <v>716</v>
      </c>
      <c r="G890" s="532"/>
      <c r="H890" s="532"/>
      <c r="I890" s="532"/>
      <c r="J890" s="389">
        <v>0</v>
      </c>
    </row>
    <row r="891" spans="1:10" ht="25.5" x14ac:dyDescent="0.25">
      <c r="A891" s="380"/>
      <c r="B891" s="380"/>
      <c r="C891" s="380"/>
      <c r="D891" s="380"/>
      <c r="E891" s="380" t="s">
        <v>385</v>
      </c>
      <c r="F891" s="381">
        <v>34.005276801911428</v>
      </c>
      <c r="G891" s="380" t="s">
        <v>386</v>
      </c>
      <c r="H891" s="381">
        <v>0</v>
      </c>
      <c r="I891" s="380" t="s">
        <v>387</v>
      </c>
      <c r="J891" s="381">
        <v>34.005276823533052</v>
      </c>
    </row>
    <row r="892" spans="1:10" ht="15.75" thickBot="1" x14ac:dyDescent="0.3">
      <c r="A892" s="380"/>
      <c r="B892" s="380"/>
      <c r="C892" s="380"/>
      <c r="D892" s="380"/>
      <c r="E892" s="380" t="s">
        <v>388</v>
      </c>
      <c r="F892" s="381">
        <v>20.38</v>
      </c>
      <c r="G892" s="380"/>
      <c r="H892" s="524" t="s">
        <v>389</v>
      </c>
      <c r="I892" s="524"/>
      <c r="J892" s="381">
        <v>88.33</v>
      </c>
    </row>
    <row r="893" spans="1:10" ht="0.95" customHeight="1" thickTop="1" x14ac:dyDescent="0.25">
      <c r="A893" s="382"/>
      <c r="B893" s="382"/>
      <c r="C893" s="382"/>
      <c r="D893" s="382"/>
      <c r="E893" s="382"/>
      <c r="F893" s="382"/>
      <c r="G893" s="382"/>
      <c r="H893" s="382"/>
      <c r="I893" s="382"/>
      <c r="J893" s="382"/>
    </row>
    <row r="894" spans="1:10" ht="18" customHeight="1" x14ac:dyDescent="0.25">
      <c r="A894" s="371"/>
      <c r="B894" s="372" t="s">
        <v>364</v>
      </c>
      <c r="C894" s="371" t="s">
        <v>365</v>
      </c>
      <c r="D894" s="371" t="s">
        <v>366</v>
      </c>
      <c r="E894" s="531" t="s">
        <v>367</v>
      </c>
      <c r="F894" s="531"/>
      <c r="G894" s="373" t="s">
        <v>368</v>
      </c>
      <c r="H894" s="372" t="s">
        <v>369</v>
      </c>
      <c r="I894" s="372" t="s">
        <v>370</v>
      </c>
      <c r="J894" s="372" t="s">
        <v>371</v>
      </c>
    </row>
    <row r="895" spans="1:10" ht="26.1" customHeight="1" x14ac:dyDescent="0.25">
      <c r="A895" s="354" t="s">
        <v>372</v>
      </c>
      <c r="B895" s="356" t="s">
        <v>1111</v>
      </c>
      <c r="C895" s="354" t="s">
        <v>280</v>
      </c>
      <c r="D895" s="354" t="s">
        <v>1112</v>
      </c>
      <c r="E895" s="530" t="s">
        <v>392</v>
      </c>
      <c r="F895" s="530"/>
      <c r="G895" s="355" t="s">
        <v>281</v>
      </c>
      <c r="H895" s="374">
        <v>1</v>
      </c>
      <c r="I895" s="357">
        <v>0.64</v>
      </c>
      <c r="J895" s="357">
        <v>0.64</v>
      </c>
    </row>
    <row r="896" spans="1:10" ht="15" customHeight="1" x14ac:dyDescent="0.25">
      <c r="A896" s="531" t="s">
        <v>662</v>
      </c>
      <c r="B896" s="534" t="s">
        <v>364</v>
      </c>
      <c r="C896" s="531" t="s">
        <v>365</v>
      </c>
      <c r="D896" s="531" t="s">
        <v>663</v>
      </c>
      <c r="E896" s="534" t="s">
        <v>664</v>
      </c>
      <c r="F896" s="533" t="s">
        <v>665</v>
      </c>
      <c r="G896" s="534"/>
      <c r="H896" s="533" t="s">
        <v>666</v>
      </c>
      <c r="I896" s="534"/>
      <c r="J896" s="534" t="s">
        <v>667</v>
      </c>
    </row>
    <row r="897" spans="1:10" ht="15" customHeight="1" x14ac:dyDescent="0.25">
      <c r="A897" s="534"/>
      <c r="B897" s="534"/>
      <c r="C897" s="534"/>
      <c r="D897" s="534"/>
      <c r="E897" s="534"/>
      <c r="F897" s="372" t="s">
        <v>668</v>
      </c>
      <c r="G897" s="372" t="s">
        <v>669</v>
      </c>
      <c r="H897" s="372" t="s">
        <v>668</v>
      </c>
      <c r="I897" s="372" t="s">
        <v>669</v>
      </c>
      <c r="J897" s="534"/>
    </row>
    <row r="898" spans="1:10" ht="26.1" customHeight="1" x14ac:dyDescent="0.25">
      <c r="A898" s="383" t="s">
        <v>393</v>
      </c>
      <c r="B898" s="384" t="s">
        <v>292</v>
      </c>
      <c r="C898" s="383" t="s">
        <v>280</v>
      </c>
      <c r="D898" s="383" t="s">
        <v>793</v>
      </c>
      <c r="E898" s="386">
        <v>1</v>
      </c>
      <c r="F898" s="387">
        <v>1</v>
      </c>
      <c r="G898" s="387">
        <v>0</v>
      </c>
      <c r="H898" s="388">
        <v>152.85239999999999</v>
      </c>
      <c r="I898" s="388">
        <v>46.717399999999998</v>
      </c>
      <c r="J898" s="388">
        <v>152.85239999999999</v>
      </c>
    </row>
    <row r="899" spans="1:10" ht="20.100000000000001" customHeight="1" x14ac:dyDescent="0.25">
      <c r="A899" s="532"/>
      <c r="B899" s="532"/>
      <c r="C899" s="532"/>
      <c r="D899" s="532"/>
      <c r="E899" s="532"/>
      <c r="F899" s="532" t="s">
        <v>676</v>
      </c>
      <c r="G899" s="532"/>
      <c r="H899" s="532"/>
      <c r="I899" s="532"/>
      <c r="J899" s="389">
        <v>152.85239999999999</v>
      </c>
    </row>
    <row r="900" spans="1:10" ht="20.100000000000001" customHeight="1" x14ac:dyDescent="0.25">
      <c r="A900" s="532"/>
      <c r="B900" s="532"/>
      <c r="C900" s="532"/>
      <c r="D900" s="532"/>
      <c r="E900" s="532"/>
      <c r="F900" s="532" t="s">
        <v>681</v>
      </c>
      <c r="G900" s="532"/>
      <c r="H900" s="532"/>
      <c r="I900" s="532"/>
      <c r="J900" s="389">
        <v>152.85239999999999</v>
      </c>
    </row>
    <row r="901" spans="1:10" ht="20.100000000000001" customHeight="1" x14ac:dyDescent="0.25">
      <c r="A901" s="532"/>
      <c r="B901" s="532"/>
      <c r="C901" s="532"/>
      <c r="D901" s="532"/>
      <c r="E901" s="532"/>
      <c r="F901" s="532" t="s">
        <v>682</v>
      </c>
      <c r="G901" s="532"/>
      <c r="H901" s="532"/>
      <c r="I901" s="532"/>
      <c r="J901" s="389">
        <v>4.6899999999999997E-2</v>
      </c>
    </row>
    <row r="902" spans="1:10" ht="20.100000000000001" customHeight="1" x14ac:dyDescent="0.25">
      <c r="A902" s="532"/>
      <c r="B902" s="532"/>
      <c r="C902" s="532"/>
      <c r="D902" s="532"/>
      <c r="E902" s="532"/>
      <c r="F902" s="532" t="s">
        <v>683</v>
      </c>
      <c r="G902" s="532"/>
      <c r="H902" s="532"/>
      <c r="I902" s="532"/>
      <c r="J902" s="389">
        <v>2.8799999999999999E-2</v>
      </c>
    </row>
    <row r="903" spans="1:10" ht="20.100000000000001" customHeight="1" x14ac:dyDescent="0.25">
      <c r="A903" s="532"/>
      <c r="B903" s="532"/>
      <c r="C903" s="532"/>
      <c r="D903" s="532"/>
      <c r="E903" s="532"/>
      <c r="F903" s="532" t="s">
        <v>684</v>
      </c>
      <c r="G903" s="532"/>
      <c r="H903" s="532"/>
      <c r="I903" s="532"/>
      <c r="J903" s="389">
        <v>248.59</v>
      </c>
    </row>
    <row r="904" spans="1:10" ht="20.100000000000001" customHeight="1" x14ac:dyDescent="0.25">
      <c r="A904" s="532"/>
      <c r="B904" s="532"/>
      <c r="C904" s="532"/>
      <c r="D904" s="532"/>
      <c r="E904" s="532"/>
      <c r="F904" s="532" t="s">
        <v>685</v>
      </c>
      <c r="G904" s="532"/>
      <c r="H904" s="532"/>
      <c r="I904" s="532"/>
      <c r="J904" s="389">
        <v>0.6149</v>
      </c>
    </row>
    <row r="905" spans="1:10" ht="25.5" x14ac:dyDescent="0.25">
      <c r="A905" s="380"/>
      <c r="B905" s="380"/>
      <c r="C905" s="380"/>
      <c r="D905" s="380"/>
      <c r="E905" s="380" t="s">
        <v>385</v>
      </c>
      <c r="F905" s="381">
        <v>0</v>
      </c>
      <c r="G905" s="380" t="s">
        <v>386</v>
      </c>
      <c r="H905" s="381">
        <v>0</v>
      </c>
      <c r="I905" s="380" t="s">
        <v>387</v>
      </c>
      <c r="J905" s="381">
        <v>0</v>
      </c>
    </row>
    <row r="906" spans="1:10" ht="15.75" thickBot="1" x14ac:dyDescent="0.3">
      <c r="A906" s="380"/>
      <c r="B906" s="380"/>
      <c r="C906" s="380"/>
      <c r="D906" s="380"/>
      <c r="E906" s="380" t="s">
        <v>388</v>
      </c>
      <c r="F906" s="381">
        <v>0.19</v>
      </c>
      <c r="G906" s="380"/>
      <c r="H906" s="524" t="s">
        <v>389</v>
      </c>
      <c r="I906" s="524"/>
      <c r="J906" s="381">
        <v>0.83</v>
      </c>
    </row>
    <row r="907" spans="1:10" ht="0.95" customHeight="1" thickTop="1" x14ac:dyDescent="0.25">
      <c r="A907" s="382"/>
      <c r="B907" s="382"/>
      <c r="C907" s="382"/>
      <c r="D907" s="382"/>
      <c r="E907" s="382"/>
      <c r="F907" s="382"/>
      <c r="G907" s="382"/>
      <c r="H907" s="382"/>
      <c r="I907" s="382"/>
      <c r="J907" s="382"/>
    </row>
    <row r="908" spans="1:10" ht="18" customHeight="1" x14ac:dyDescent="0.25">
      <c r="A908" s="371"/>
      <c r="B908" s="372" t="s">
        <v>364</v>
      </c>
      <c r="C908" s="371" t="s">
        <v>365</v>
      </c>
      <c r="D908" s="371" t="s">
        <v>366</v>
      </c>
      <c r="E908" s="531" t="s">
        <v>367</v>
      </c>
      <c r="F908" s="531"/>
      <c r="G908" s="373" t="s">
        <v>368</v>
      </c>
      <c r="H908" s="372" t="s">
        <v>369</v>
      </c>
      <c r="I908" s="372" t="s">
        <v>370</v>
      </c>
      <c r="J908" s="372" t="s">
        <v>371</v>
      </c>
    </row>
    <row r="909" spans="1:10" ht="26.1" customHeight="1" x14ac:dyDescent="0.25">
      <c r="A909" s="354" t="s">
        <v>372</v>
      </c>
      <c r="B909" s="356" t="s">
        <v>1113</v>
      </c>
      <c r="C909" s="354" t="s">
        <v>280</v>
      </c>
      <c r="D909" s="354" t="s">
        <v>1114</v>
      </c>
      <c r="E909" s="530" t="s">
        <v>392</v>
      </c>
      <c r="F909" s="530"/>
      <c r="G909" s="355" t="s">
        <v>281</v>
      </c>
      <c r="H909" s="374">
        <v>1</v>
      </c>
      <c r="I909" s="357">
        <v>0.52</v>
      </c>
      <c r="J909" s="357">
        <v>0.52</v>
      </c>
    </row>
    <row r="910" spans="1:10" ht="15" customHeight="1" x14ac:dyDescent="0.25">
      <c r="A910" s="531" t="s">
        <v>662</v>
      </c>
      <c r="B910" s="534" t="s">
        <v>364</v>
      </c>
      <c r="C910" s="531" t="s">
        <v>365</v>
      </c>
      <c r="D910" s="531" t="s">
        <v>663</v>
      </c>
      <c r="E910" s="534" t="s">
        <v>664</v>
      </c>
      <c r="F910" s="533" t="s">
        <v>665</v>
      </c>
      <c r="G910" s="534"/>
      <c r="H910" s="533" t="s">
        <v>666</v>
      </c>
      <c r="I910" s="534"/>
      <c r="J910" s="534" t="s">
        <v>667</v>
      </c>
    </row>
    <row r="911" spans="1:10" ht="15" customHeight="1" x14ac:dyDescent="0.25">
      <c r="A911" s="534"/>
      <c r="B911" s="534"/>
      <c r="C911" s="534"/>
      <c r="D911" s="534"/>
      <c r="E911" s="534"/>
      <c r="F911" s="372" t="s">
        <v>668</v>
      </c>
      <c r="G911" s="372" t="s">
        <v>669</v>
      </c>
      <c r="H911" s="372" t="s">
        <v>668</v>
      </c>
      <c r="I911" s="372" t="s">
        <v>669</v>
      </c>
      <c r="J911" s="534"/>
    </row>
    <row r="912" spans="1:10" ht="26.1" customHeight="1" x14ac:dyDescent="0.25">
      <c r="A912" s="383" t="s">
        <v>393</v>
      </c>
      <c r="B912" s="384" t="s">
        <v>292</v>
      </c>
      <c r="C912" s="383" t="s">
        <v>280</v>
      </c>
      <c r="D912" s="383" t="s">
        <v>793</v>
      </c>
      <c r="E912" s="386">
        <v>1</v>
      </c>
      <c r="F912" s="387">
        <v>1</v>
      </c>
      <c r="G912" s="387">
        <v>0</v>
      </c>
      <c r="H912" s="388">
        <v>152.85239999999999</v>
      </c>
      <c r="I912" s="388">
        <v>46.717399999999998</v>
      </c>
      <c r="J912" s="388">
        <v>152.85239999999999</v>
      </c>
    </row>
    <row r="913" spans="1:10" ht="20.100000000000001" customHeight="1" x14ac:dyDescent="0.25">
      <c r="A913" s="532"/>
      <c r="B913" s="532"/>
      <c r="C913" s="532"/>
      <c r="D913" s="532"/>
      <c r="E913" s="532"/>
      <c r="F913" s="532" t="s">
        <v>676</v>
      </c>
      <c r="G913" s="532"/>
      <c r="H913" s="532"/>
      <c r="I913" s="532"/>
      <c r="J913" s="389">
        <v>152.85239999999999</v>
      </c>
    </row>
    <row r="914" spans="1:10" ht="20.100000000000001" customHeight="1" x14ac:dyDescent="0.25">
      <c r="A914" s="532"/>
      <c r="B914" s="532"/>
      <c r="C914" s="532"/>
      <c r="D914" s="532"/>
      <c r="E914" s="532"/>
      <c r="F914" s="532" t="s">
        <v>681</v>
      </c>
      <c r="G914" s="532"/>
      <c r="H914" s="532"/>
      <c r="I914" s="532"/>
      <c r="J914" s="389">
        <v>152.85239999999999</v>
      </c>
    </row>
    <row r="915" spans="1:10" ht="20.100000000000001" customHeight="1" x14ac:dyDescent="0.25">
      <c r="A915" s="532"/>
      <c r="B915" s="532"/>
      <c r="C915" s="532"/>
      <c r="D915" s="532"/>
      <c r="E915" s="532"/>
      <c r="F915" s="532" t="s">
        <v>682</v>
      </c>
      <c r="G915" s="532"/>
      <c r="H915" s="532"/>
      <c r="I915" s="532"/>
      <c r="J915" s="389">
        <v>4.6899999999999997E-2</v>
      </c>
    </row>
    <row r="916" spans="1:10" ht="20.100000000000001" customHeight="1" x14ac:dyDescent="0.25">
      <c r="A916" s="532"/>
      <c r="B916" s="532"/>
      <c r="C916" s="532"/>
      <c r="D916" s="532"/>
      <c r="E916" s="532"/>
      <c r="F916" s="532" t="s">
        <v>683</v>
      </c>
      <c r="G916" s="532"/>
      <c r="H916" s="532"/>
      <c r="I916" s="532"/>
      <c r="J916" s="389">
        <v>2.3099999999999999E-2</v>
      </c>
    </row>
    <row r="917" spans="1:10" ht="20.100000000000001" customHeight="1" x14ac:dyDescent="0.25">
      <c r="A917" s="532"/>
      <c r="B917" s="532"/>
      <c r="C917" s="532"/>
      <c r="D917" s="532"/>
      <c r="E917" s="532"/>
      <c r="F917" s="532" t="s">
        <v>684</v>
      </c>
      <c r="G917" s="532"/>
      <c r="H917" s="532"/>
      <c r="I917" s="532"/>
      <c r="J917" s="389">
        <v>310.73</v>
      </c>
    </row>
    <row r="918" spans="1:10" ht="20.100000000000001" customHeight="1" x14ac:dyDescent="0.25">
      <c r="A918" s="532"/>
      <c r="B918" s="532"/>
      <c r="C918" s="532"/>
      <c r="D918" s="532"/>
      <c r="E918" s="532"/>
      <c r="F918" s="532" t="s">
        <v>685</v>
      </c>
      <c r="G918" s="532"/>
      <c r="H918" s="532"/>
      <c r="I918" s="532"/>
      <c r="J918" s="389">
        <v>0.4919</v>
      </c>
    </row>
    <row r="919" spans="1:10" ht="25.5" x14ac:dyDescent="0.25">
      <c r="A919" s="380"/>
      <c r="B919" s="380"/>
      <c r="C919" s="380"/>
      <c r="D919" s="380"/>
      <c r="E919" s="380" t="s">
        <v>385</v>
      </c>
      <c r="F919" s="381">
        <v>0</v>
      </c>
      <c r="G919" s="380" t="s">
        <v>386</v>
      </c>
      <c r="H919" s="381">
        <v>0</v>
      </c>
      <c r="I919" s="380" t="s">
        <v>387</v>
      </c>
      <c r="J919" s="381">
        <v>0</v>
      </c>
    </row>
    <row r="920" spans="1:10" ht="15.75" thickBot="1" x14ac:dyDescent="0.3">
      <c r="A920" s="380"/>
      <c r="B920" s="380"/>
      <c r="C920" s="380"/>
      <c r="D920" s="380"/>
      <c r="E920" s="380" t="s">
        <v>388</v>
      </c>
      <c r="F920" s="381">
        <v>0.15</v>
      </c>
      <c r="G920" s="380"/>
      <c r="H920" s="524" t="s">
        <v>389</v>
      </c>
      <c r="I920" s="524"/>
      <c r="J920" s="381">
        <v>0.67</v>
      </c>
    </row>
    <row r="921" spans="1:10" ht="0.95" customHeight="1" thickTop="1" x14ac:dyDescent="0.25">
      <c r="A921" s="382"/>
      <c r="B921" s="382"/>
      <c r="C921" s="382"/>
      <c r="D921" s="382"/>
      <c r="E921" s="382"/>
      <c r="F921" s="382"/>
      <c r="G921" s="382"/>
      <c r="H921" s="382"/>
      <c r="I921" s="382"/>
      <c r="J921" s="382"/>
    </row>
    <row r="922" spans="1:10" ht="18" customHeight="1" x14ac:dyDescent="0.25">
      <c r="A922" s="371"/>
      <c r="B922" s="372" t="s">
        <v>364</v>
      </c>
      <c r="C922" s="371" t="s">
        <v>365</v>
      </c>
      <c r="D922" s="371" t="s">
        <v>366</v>
      </c>
      <c r="E922" s="531" t="s">
        <v>367</v>
      </c>
      <c r="F922" s="531"/>
      <c r="G922" s="373" t="s">
        <v>368</v>
      </c>
      <c r="H922" s="372" t="s">
        <v>369</v>
      </c>
      <c r="I922" s="372" t="s">
        <v>370</v>
      </c>
      <c r="J922" s="372" t="s">
        <v>371</v>
      </c>
    </row>
    <row r="923" spans="1:10" ht="26.1" customHeight="1" x14ac:dyDescent="0.25">
      <c r="A923" s="354" t="s">
        <v>372</v>
      </c>
      <c r="B923" s="356" t="s">
        <v>1115</v>
      </c>
      <c r="C923" s="354" t="s">
        <v>280</v>
      </c>
      <c r="D923" s="354" t="s">
        <v>1116</v>
      </c>
      <c r="E923" s="530" t="s">
        <v>392</v>
      </c>
      <c r="F923" s="530"/>
      <c r="G923" s="355" t="s">
        <v>281</v>
      </c>
      <c r="H923" s="374">
        <v>1</v>
      </c>
      <c r="I923" s="357">
        <v>0.41</v>
      </c>
      <c r="J923" s="357">
        <v>0.41</v>
      </c>
    </row>
    <row r="924" spans="1:10" ht="15" customHeight="1" x14ac:dyDescent="0.25">
      <c r="A924" s="531" t="s">
        <v>662</v>
      </c>
      <c r="B924" s="534" t="s">
        <v>364</v>
      </c>
      <c r="C924" s="531" t="s">
        <v>365</v>
      </c>
      <c r="D924" s="531" t="s">
        <v>663</v>
      </c>
      <c r="E924" s="534" t="s">
        <v>664</v>
      </c>
      <c r="F924" s="533" t="s">
        <v>665</v>
      </c>
      <c r="G924" s="534"/>
      <c r="H924" s="533" t="s">
        <v>666</v>
      </c>
      <c r="I924" s="534"/>
      <c r="J924" s="534" t="s">
        <v>667</v>
      </c>
    </row>
    <row r="925" spans="1:10" ht="15" customHeight="1" x14ac:dyDescent="0.25">
      <c r="A925" s="534"/>
      <c r="B925" s="534"/>
      <c r="C925" s="534"/>
      <c r="D925" s="534"/>
      <c r="E925" s="534"/>
      <c r="F925" s="372" t="s">
        <v>668</v>
      </c>
      <c r="G925" s="372" t="s">
        <v>669</v>
      </c>
      <c r="H925" s="372" t="s">
        <v>668</v>
      </c>
      <c r="I925" s="372" t="s">
        <v>669</v>
      </c>
      <c r="J925" s="534"/>
    </row>
    <row r="926" spans="1:10" ht="26.1" customHeight="1" x14ac:dyDescent="0.25">
      <c r="A926" s="383" t="s">
        <v>393</v>
      </c>
      <c r="B926" s="384" t="s">
        <v>292</v>
      </c>
      <c r="C926" s="383" t="s">
        <v>280</v>
      </c>
      <c r="D926" s="383" t="s">
        <v>793</v>
      </c>
      <c r="E926" s="386">
        <v>1</v>
      </c>
      <c r="F926" s="387">
        <v>1</v>
      </c>
      <c r="G926" s="387">
        <v>0</v>
      </c>
      <c r="H926" s="388">
        <v>152.85239999999999</v>
      </c>
      <c r="I926" s="388">
        <v>46.717399999999998</v>
      </c>
      <c r="J926" s="388">
        <v>152.85239999999999</v>
      </c>
    </row>
  </sheetData>
  <mergeCells count="901">
    <mergeCell ref="J910:J911"/>
    <mergeCell ref="A913:E913"/>
    <mergeCell ref="F913:I913"/>
    <mergeCell ref="A914:E914"/>
    <mergeCell ref="F914:I914"/>
    <mergeCell ref="A915:E915"/>
    <mergeCell ref="F915:I915"/>
    <mergeCell ref="A916:E916"/>
    <mergeCell ref="F916:I916"/>
    <mergeCell ref="A917:E917"/>
    <mergeCell ref="F917:I917"/>
    <mergeCell ref="A918:E918"/>
    <mergeCell ref="F918:I918"/>
    <mergeCell ref="H920:I920"/>
    <mergeCell ref="E923:F923"/>
    <mergeCell ref="A924:A925"/>
    <mergeCell ref="B924:B925"/>
    <mergeCell ref="C924:C925"/>
    <mergeCell ref="D924:D925"/>
    <mergeCell ref="E924:E925"/>
    <mergeCell ref="F924:G924"/>
    <mergeCell ref="J924:J925"/>
    <mergeCell ref="F890:I890"/>
    <mergeCell ref="A896:A897"/>
    <mergeCell ref="B896:B897"/>
    <mergeCell ref="C896:C897"/>
    <mergeCell ref="D896:D897"/>
    <mergeCell ref="E896:E897"/>
    <mergeCell ref="F896:G896"/>
    <mergeCell ref="H896:I896"/>
    <mergeCell ref="J896:J897"/>
    <mergeCell ref="A899:E899"/>
    <mergeCell ref="F899:I899"/>
    <mergeCell ref="A900:E900"/>
    <mergeCell ref="F900:I900"/>
    <mergeCell ref="A901:E901"/>
    <mergeCell ref="F901:I901"/>
    <mergeCell ref="A902:E902"/>
    <mergeCell ref="F902:I902"/>
    <mergeCell ref="E855:F855"/>
    <mergeCell ref="E856:F856"/>
    <mergeCell ref="E857:F857"/>
    <mergeCell ref="A866:A867"/>
    <mergeCell ref="B866:B867"/>
    <mergeCell ref="C866:C867"/>
    <mergeCell ref="D866:D867"/>
    <mergeCell ref="E866:E867"/>
    <mergeCell ref="F866:G866"/>
    <mergeCell ref="H866:I866"/>
    <mergeCell ref="J866:J867"/>
    <mergeCell ref="A870:E870"/>
    <mergeCell ref="F870:I870"/>
    <mergeCell ref="F871:I871"/>
    <mergeCell ref="A874:E874"/>
    <mergeCell ref="F874:I874"/>
    <mergeCell ref="A875:E875"/>
    <mergeCell ref="F875:I875"/>
    <mergeCell ref="E803:F803"/>
    <mergeCell ref="E804:F804"/>
    <mergeCell ref="H806:I806"/>
    <mergeCell ref="E809:F809"/>
    <mergeCell ref="E810:F810"/>
    <mergeCell ref="E811:F811"/>
    <mergeCell ref="E815:F815"/>
    <mergeCell ref="E816:F816"/>
    <mergeCell ref="E817:F817"/>
    <mergeCell ref="H819:I819"/>
    <mergeCell ref="E821:F821"/>
    <mergeCell ref="E822:F822"/>
    <mergeCell ref="E823:F823"/>
    <mergeCell ref="E834:F834"/>
    <mergeCell ref="H836:I836"/>
    <mergeCell ref="E843:F843"/>
    <mergeCell ref="E844:F844"/>
    <mergeCell ref="E742:F742"/>
    <mergeCell ref="H744:I744"/>
    <mergeCell ref="H750:I750"/>
    <mergeCell ref="E752:F752"/>
    <mergeCell ref="H756:I756"/>
    <mergeCell ref="E759:F759"/>
    <mergeCell ref="E760:F760"/>
    <mergeCell ref="E761:F761"/>
    <mergeCell ref="E764:F764"/>
    <mergeCell ref="E765:F765"/>
    <mergeCell ref="E766:F766"/>
    <mergeCell ref="E767:F767"/>
    <mergeCell ref="H769:I769"/>
    <mergeCell ref="E771:F771"/>
    <mergeCell ref="E772:F772"/>
    <mergeCell ref="E773:F773"/>
    <mergeCell ref="E774:F774"/>
    <mergeCell ref="A675:E675"/>
    <mergeCell ref="F675:I675"/>
    <mergeCell ref="A676:E676"/>
    <mergeCell ref="F676:I676"/>
    <mergeCell ref="G677:I677"/>
    <mergeCell ref="G678:I678"/>
    <mergeCell ref="G679:I679"/>
    <mergeCell ref="G680:I680"/>
    <mergeCell ref="A681:E681"/>
    <mergeCell ref="F681:I681"/>
    <mergeCell ref="G682:I682"/>
    <mergeCell ref="G683:I683"/>
    <mergeCell ref="G684:I684"/>
    <mergeCell ref="G685:I685"/>
    <mergeCell ref="A686:E686"/>
    <mergeCell ref="F686:I686"/>
    <mergeCell ref="H687:I687"/>
    <mergeCell ref="J627:J628"/>
    <mergeCell ref="A631:E631"/>
    <mergeCell ref="F631:I631"/>
    <mergeCell ref="F632:I632"/>
    <mergeCell ref="A634:E634"/>
    <mergeCell ref="F634:I634"/>
    <mergeCell ref="A635:E635"/>
    <mergeCell ref="F635:I635"/>
    <mergeCell ref="A636:E636"/>
    <mergeCell ref="F636:I636"/>
    <mergeCell ref="A637:E637"/>
    <mergeCell ref="F637:I637"/>
    <mergeCell ref="A638:E638"/>
    <mergeCell ref="F638:I638"/>
    <mergeCell ref="A639:E639"/>
    <mergeCell ref="F639:I639"/>
    <mergeCell ref="A640:E640"/>
    <mergeCell ref="F640:I640"/>
    <mergeCell ref="A616:E616"/>
    <mergeCell ref="F616:I616"/>
    <mergeCell ref="A617:E617"/>
    <mergeCell ref="F617:I617"/>
    <mergeCell ref="G618:I618"/>
    <mergeCell ref="G619:I619"/>
    <mergeCell ref="G620:I620"/>
    <mergeCell ref="A621:E621"/>
    <mergeCell ref="F621:I621"/>
    <mergeCell ref="H623:I623"/>
    <mergeCell ref="A627:A628"/>
    <mergeCell ref="B627:B628"/>
    <mergeCell ref="C627:C628"/>
    <mergeCell ref="D627:D628"/>
    <mergeCell ref="E627:E628"/>
    <mergeCell ref="F627:G627"/>
    <mergeCell ref="H627:I627"/>
    <mergeCell ref="F584:I584"/>
    <mergeCell ref="G585:I585"/>
    <mergeCell ref="G586:I586"/>
    <mergeCell ref="A587:E587"/>
    <mergeCell ref="F587:I587"/>
    <mergeCell ref="H589:I589"/>
    <mergeCell ref="E591:F591"/>
    <mergeCell ref="E592:F592"/>
    <mergeCell ref="E593:F593"/>
    <mergeCell ref="E597:F597"/>
    <mergeCell ref="E598:F598"/>
    <mergeCell ref="E599:F599"/>
    <mergeCell ref="H601:I601"/>
    <mergeCell ref="E603:F603"/>
    <mergeCell ref="E604:F604"/>
    <mergeCell ref="A605:A606"/>
    <mergeCell ref="B605:B606"/>
    <mergeCell ref="C605:C606"/>
    <mergeCell ref="D605:D606"/>
    <mergeCell ref="E605:E606"/>
    <mergeCell ref="F605:G605"/>
    <mergeCell ref="H605:I605"/>
    <mergeCell ref="H552:I552"/>
    <mergeCell ref="E554:F554"/>
    <mergeCell ref="H558:I558"/>
    <mergeCell ref="E560:F560"/>
    <mergeCell ref="E561:F561"/>
    <mergeCell ref="A562:A563"/>
    <mergeCell ref="B562:B563"/>
    <mergeCell ref="C562:C563"/>
    <mergeCell ref="D562:D563"/>
    <mergeCell ref="E562:E563"/>
    <mergeCell ref="F562:G562"/>
    <mergeCell ref="H562:I562"/>
    <mergeCell ref="J562:J563"/>
    <mergeCell ref="A565:E565"/>
    <mergeCell ref="F565:I565"/>
    <mergeCell ref="F566:I566"/>
    <mergeCell ref="A568:E568"/>
    <mergeCell ref="F568:I568"/>
    <mergeCell ref="E489:F489"/>
    <mergeCell ref="E490:F490"/>
    <mergeCell ref="E491:F491"/>
    <mergeCell ref="H494:I494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09:F509"/>
    <mergeCell ref="E510:F510"/>
    <mergeCell ref="E511:F511"/>
    <mergeCell ref="E434:F434"/>
    <mergeCell ref="H436:I436"/>
    <mergeCell ref="H454:I454"/>
    <mergeCell ref="E456:F456"/>
    <mergeCell ref="E457:F457"/>
    <mergeCell ref="H461:I461"/>
    <mergeCell ref="E464:F464"/>
    <mergeCell ref="E465:F465"/>
    <mergeCell ref="E466:F466"/>
    <mergeCell ref="H468:I468"/>
    <mergeCell ref="E470:F470"/>
    <mergeCell ref="E471:F471"/>
    <mergeCell ref="E472:F472"/>
    <mergeCell ref="E473:F473"/>
    <mergeCell ref="H475:I475"/>
    <mergeCell ref="E477:F477"/>
    <mergeCell ref="E478:F478"/>
    <mergeCell ref="F410:I410"/>
    <mergeCell ref="A411:E411"/>
    <mergeCell ref="F411:I411"/>
    <mergeCell ref="A412:E412"/>
    <mergeCell ref="F412:I412"/>
    <mergeCell ref="G413:I413"/>
    <mergeCell ref="G414:I414"/>
    <mergeCell ref="G415:I415"/>
    <mergeCell ref="A416:E416"/>
    <mergeCell ref="F416:I416"/>
    <mergeCell ref="H417:I417"/>
    <mergeCell ref="H418:I418"/>
    <mergeCell ref="H419:I419"/>
    <mergeCell ref="A420:E420"/>
    <mergeCell ref="F420:I420"/>
    <mergeCell ref="G421:I421"/>
    <mergeCell ref="A425:E425"/>
    <mergeCell ref="F425:I425"/>
    <mergeCell ref="E346:F346"/>
    <mergeCell ref="A347:A348"/>
    <mergeCell ref="B347:B348"/>
    <mergeCell ref="C347:C348"/>
    <mergeCell ref="D347:D348"/>
    <mergeCell ref="E347:E348"/>
    <mergeCell ref="F347:G347"/>
    <mergeCell ref="J347:J348"/>
    <mergeCell ref="A351:E351"/>
    <mergeCell ref="F351:I351"/>
    <mergeCell ref="F352:I352"/>
    <mergeCell ref="A354:E354"/>
    <mergeCell ref="F354:I354"/>
    <mergeCell ref="A355:E355"/>
    <mergeCell ref="F355:I355"/>
    <mergeCell ref="A356:E356"/>
    <mergeCell ref="F356:I356"/>
    <mergeCell ref="E280:F280"/>
    <mergeCell ref="E281:F281"/>
    <mergeCell ref="E282:F282"/>
    <mergeCell ref="H284:I284"/>
    <mergeCell ref="H290:I290"/>
    <mergeCell ref="E292:F292"/>
    <mergeCell ref="E293:F293"/>
    <mergeCell ref="E294:F294"/>
    <mergeCell ref="H296:I296"/>
    <mergeCell ref="E304:F304"/>
    <mergeCell ref="H306:I306"/>
    <mergeCell ref="A308:J308"/>
    <mergeCell ref="H313:I313"/>
    <mergeCell ref="E315:F315"/>
    <mergeCell ref="H319:I319"/>
    <mergeCell ref="H325:I325"/>
    <mergeCell ref="E327:F327"/>
    <mergeCell ref="J174:J175"/>
    <mergeCell ref="A180:E180"/>
    <mergeCell ref="F180:I180"/>
    <mergeCell ref="F181:I181"/>
    <mergeCell ref="A187:E187"/>
    <mergeCell ref="F187:I187"/>
    <mergeCell ref="A188:E188"/>
    <mergeCell ref="F188:I188"/>
    <mergeCell ref="A189:E189"/>
    <mergeCell ref="F189:I189"/>
    <mergeCell ref="A190:E190"/>
    <mergeCell ref="F190:I190"/>
    <mergeCell ref="A191:E191"/>
    <mergeCell ref="F191:I191"/>
    <mergeCell ref="A192:E192"/>
    <mergeCell ref="F192:I192"/>
    <mergeCell ref="A193:E193"/>
    <mergeCell ref="F193:I193"/>
    <mergeCell ref="H156:I156"/>
    <mergeCell ref="H157:I157"/>
    <mergeCell ref="H158:I158"/>
    <mergeCell ref="H159:I159"/>
    <mergeCell ref="H160:I160"/>
    <mergeCell ref="A161:E161"/>
    <mergeCell ref="F161:I161"/>
    <mergeCell ref="G162:I162"/>
    <mergeCell ref="A168:E168"/>
    <mergeCell ref="F168:I168"/>
    <mergeCell ref="H170:I170"/>
    <mergeCell ref="E173:F173"/>
    <mergeCell ref="A174:A175"/>
    <mergeCell ref="B174:B175"/>
    <mergeCell ref="C174:C175"/>
    <mergeCell ref="D174:D175"/>
    <mergeCell ref="E174:E175"/>
    <mergeCell ref="F174:G174"/>
    <mergeCell ref="C135:C136"/>
    <mergeCell ref="D135:D136"/>
    <mergeCell ref="E135:E136"/>
    <mergeCell ref="F135:G135"/>
    <mergeCell ref="H135:I135"/>
    <mergeCell ref="J135:J136"/>
    <mergeCell ref="A138:E138"/>
    <mergeCell ref="F138:I138"/>
    <mergeCell ref="F139:I139"/>
    <mergeCell ref="A142:E142"/>
    <mergeCell ref="F142:I142"/>
    <mergeCell ref="A143:E143"/>
    <mergeCell ref="F143:I143"/>
    <mergeCell ref="A144:E144"/>
    <mergeCell ref="F144:I144"/>
    <mergeCell ref="A145:E145"/>
    <mergeCell ref="F145:I145"/>
    <mergeCell ref="A105:E105"/>
    <mergeCell ref="F105:I105"/>
    <mergeCell ref="H107:I107"/>
    <mergeCell ref="F111:I111"/>
    <mergeCell ref="A113:E113"/>
    <mergeCell ref="F113:I113"/>
    <mergeCell ref="A114:E114"/>
    <mergeCell ref="F114:I114"/>
    <mergeCell ref="A115:E115"/>
    <mergeCell ref="F115:I115"/>
    <mergeCell ref="A116:E116"/>
    <mergeCell ref="F116:I116"/>
    <mergeCell ref="A117:E117"/>
    <mergeCell ref="F117:I117"/>
    <mergeCell ref="A118:E118"/>
    <mergeCell ref="F118:I118"/>
    <mergeCell ref="A119:E119"/>
    <mergeCell ref="F119:I119"/>
    <mergeCell ref="H63:I63"/>
    <mergeCell ref="H73:I73"/>
    <mergeCell ref="E80:F80"/>
    <mergeCell ref="H82:I82"/>
    <mergeCell ref="A86:A87"/>
    <mergeCell ref="B86:B87"/>
    <mergeCell ref="C86:C87"/>
    <mergeCell ref="D86:D87"/>
    <mergeCell ref="E86:E87"/>
    <mergeCell ref="F86:G86"/>
    <mergeCell ref="H86:I86"/>
    <mergeCell ref="J86:J87"/>
    <mergeCell ref="A91:E91"/>
    <mergeCell ref="F91:I91"/>
    <mergeCell ref="F92:I92"/>
    <mergeCell ref="A94:E94"/>
    <mergeCell ref="F94:I94"/>
    <mergeCell ref="E8:F8"/>
    <mergeCell ref="E9:F9"/>
    <mergeCell ref="E10:F10"/>
    <mergeCell ref="E11:F11"/>
    <mergeCell ref="E12:F12"/>
    <mergeCell ref="A1:AH4"/>
    <mergeCell ref="A5:B5"/>
    <mergeCell ref="C5:AH5"/>
    <mergeCell ref="A6:B6"/>
    <mergeCell ref="C6:AH6"/>
    <mergeCell ref="A7:AH7"/>
    <mergeCell ref="E13:F13"/>
    <mergeCell ref="E14:F14"/>
    <mergeCell ref="E15:F15"/>
    <mergeCell ref="E23:F23"/>
    <mergeCell ref="E24:F24"/>
    <mergeCell ref="E32:F32"/>
    <mergeCell ref="E33:F33"/>
    <mergeCell ref="E34:F34"/>
    <mergeCell ref="E35:F35"/>
    <mergeCell ref="E22:F22"/>
    <mergeCell ref="E26:F26"/>
    <mergeCell ref="E27:F27"/>
    <mergeCell ref="E28:F28"/>
    <mergeCell ref="E16:F16"/>
    <mergeCell ref="E17:F17"/>
    <mergeCell ref="E18:F18"/>
    <mergeCell ref="E19:F19"/>
    <mergeCell ref="E20:F20"/>
    <mergeCell ref="E21:F21"/>
    <mergeCell ref="E25:F25"/>
    <mergeCell ref="H30:I30"/>
    <mergeCell ref="E50:F50"/>
    <mergeCell ref="E51:F51"/>
    <mergeCell ref="E52:F52"/>
    <mergeCell ref="E44:F44"/>
    <mergeCell ref="E45:F45"/>
    <mergeCell ref="E46:F46"/>
    <mergeCell ref="E36:F36"/>
    <mergeCell ref="E37:F37"/>
    <mergeCell ref="E38:F38"/>
    <mergeCell ref="E39:F39"/>
    <mergeCell ref="E40:F40"/>
    <mergeCell ref="H42:I42"/>
    <mergeCell ref="E47:F47"/>
    <mergeCell ref="E48:F48"/>
    <mergeCell ref="E49:F49"/>
    <mergeCell ref="H54:I54"/>
    <mergeCell ref="E68:F68"/>
    <mergeCell ref="E69:F69"/>
    <mergeCell ref="E70:F70"/>
    <mergeCell ref="E71:F71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84:F84"/>
    <mergeCell ref="E85:F85"/>
    <mergeCell ref="E75:F75"/>
    <mergeCell ref="E76:F76"/>
    <mergeCell ref="E77:F77"/>
    <mergeCell ref="E78:F78"/>
    <mergeCell ref="E79:F79"/>
    <mergeCell ref="A95:E95"/>
    <mergeCell ref="F95:I95"/>
    <mergeCell ref="E110:F110"/>
    <mergeCell ref="E109:F109"/>
    <mergeCell ref="A96:E96"/>
    <mergeCell ref="F96:I96"/>
    <mergeCell ref="A97:E97"/>
    <mergeCell ref="F97:I97"/>
    <mergeCell ref="A98:E98"/>
    <mergeCell ref="F98:I98"/>
    <mergeCell ref="A99:E99"/>
    <mergeCell ref="F99:I99"/>
    <mergeCell ref="A100:E100"/>
    <mergeCell ref="F100:I100"/>
    <mergeCell ref="G101:I101"/>
    <mergeCell ref="G102:I102"/>
    <mergeCell ref="G103:I103"/>
    <mergeCell ref="G104:I104"/>
    <mergeCell ref="E133:F133"/>
    <mergeCell ref="E134:F134"/>
    <mergeCell ref="G120:I120"/>
    <mergeCell ref="G121:I121"/>
    <mergeCell ref="A122:E122"/>
    <mergeCell ref="F122:I122"/>
    <mergeCell ref="H123:I123"/>
    <mergeCell ref="H124:I124"/>
    <mergeCell ref="A125:E125"/>
    <mergeCell ref="F125:I125"/>
    <mergeCell ref="G126:I126"/>
    <mergeCell ref="A129:E129"/>
    <mergeCell ref="F129:I129"/>
    <mergeCell ref="H131:I131"/>
    <mergeCell ref="A135:A136"/>
    <mergeCell ref="B135:B136"/>
    <mergeCell ref="A146:E146"/>
    <mergeCell ref="F146:I146"/>
    <mergeCell ref="A147:E147"/>
    <mergeCell ref="F147:I147"/>
    <mergeCell ref="A148:E148"/>
    <mergeCell ref="F148:I148"/>
    <mergeCell ref="G149:I149"/>
    <mergeCell ref="G150:I150"/>
    <mergeCell ref="G151:I151"/>
    <mergeCell ref="G152:I152"/>
    <mergeCell ref="G153:I153"/>
    <mergeCell ref="G154:I154"/>
    <mergeCell ref="A155:E155"/>
    <mergeCell ref="F155:I155"/>
    <mergeCell ref="E172:F172"/>
    <mergeCell ref="H174:I174"/>
    <mergeCell ref="E204:F204"/>
    <mergeCell ref="E208:F208"/>
    <mergeCell ref="G194:I194"/>
    <mergeCell ref="G195:I195"/>
    <mergeCell ref="G196:I196"/>
    <mergeCell ref="G197:I197"/>
    <mergeCell ref="A198:E198"/>
    <mergeCell ref="F198:I198"/>
    <mergeCell ref="H200:I200"/>
    <mergeCell ref="A201:J201"/>
    <mergeCell ref="A202:J202"/>
    <mergeCell ref="E205:F205"/>
    <mergeCell ref="E206:F206"/>
    <mergeCell ref="E207:F207"/>
    <mergeCell ref="H210:I210"/>
    <mergeCell ref="H227:I227"/>
    <mergeCell ref="E229:F229"/>
    <mergeCell ref="E230:F230"/>
    <mergeCell ref="E231:F231"/>
    <mergeCell ref="H233:I233"/>
    <mergeCell ref="E235:F235"/>
    <mergeCell ref="E223:F223"/>
    <mergeCell ref="E224:F224"/>
    <mergeCell ref="E225:F225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H221:I221"/>
    <mergeCell ref="E253:F253"/>
    <mergeCell ref="E254:F254"/>
    <mergeCell ref="E255:F255"/>
    <mergeCell ref="E244:F244"/>
    <mergeCell ref="E245:F245"/>
    <mergeCell ref="E246:F246"/>
    <mergeCell ref="E236:F236"/>
    <mergeCell ref="E237:F237"/>
    <mergeCell ref="E241:F241"/>
    <mergeCell ref="E242:F242"/>
    <mergeCell ref="E243:F243"/>
    <mergeCell ref="E238:F238"/>
    <mergeCell ref="E239:F239"/>
    <mergeCell ref="E240:F240"/>
    <mergeCell ref="H248:I248"/>
    <mergeCell ref="E250:F250"/>
    <mergeCell ref="E251:F251"/>
    <mergeCell ref="E252:F252"/>
    <mergeCell ref="H257:I257"/>
    <mergeCell ref="E274:F274"/>
    <mergeCell ref="E275:F275"/>
    <mergeCell ref="E276:F276"/>
    <mergeCell ref="E266:F266"/>
    <mergeCell ref="E267:F267"/>
    <mergeCell ref="E268:F268"/>
    <mergeCell ref="E269:F269"/>
    <mergeCell ref="E259:F259"/>
    <mergeCell ref="E260:F260"/>
    <mergeCell ref="E261:F261"/>
    <mergeCell ref="E262:F262"/>
    <mergeCell ref="H264:I264"/>
    <mergeCell ref="H271:I271"/>
    <mergeCell ref="E273:F273"/>
    <mergeCell ref="H278:I278"/>
    <mergeCell ref="E298:F298"/>
    <mergeCell ref="E299:F299"/>
    <mergeCell ref="E300:F300"/>
    <mergeCell ref="E301:F301"/>
    <mergeCell ref="E288:F288"/>
    <mergeCell ref="E286:F286"/>
    <mergeCell ref="E287:F287"/>
    <mergeCell ref="E321:F321"/>
    <mergeCell ref="E322:F322"/>
    <mergeCell ref="E323:F323"/>
    <mergeCell ref="E310:F310"/>
    <mergeCell ref="E311:F311"/>
    <mergeCell ref="E316:F316"/>
    <mergeCell ref="E317:F317"/>
    <mergeCell ref="E302:F302"/>
    <mergeCell ref="E303:F303"/>
    <mergeCell ref="E309:F309"/>
    <mergeCell ref="E340:F340"/>
    <mergeCell ref="E341:F341"/>
    <mergeCell ref="E345:F345"/>
    <mergeCell ref="E333:F333"/>
    <mergeCell ref="E334:F334"/>
    <mergeCell ref="E335:F335"/>
    <mergeCell ref="E328:F328"/>
    <mergeCell ref="E329:F329"/>
    <mergeCell ref="H331:I331"/>
    <mergeCell ref="H337:I337"/>
    <mergeCell ref="E339:F339"/>
    <mergeCell ref="H343:I343"/>
    <mergeCell ref="E364:F364"/>
    <mergeCell ref="E365:F365"/>
    <mergeCell ref="E366:F366"/>
    <mergeCell ref="E367:F367"/>
    <mergeCell ref="H347:I347"/>
    <mergeCell ref="A357:E357"/>
    <mergeCell ref="F357:I357"/>
    <mergeCell ref="A358:E358"/>
    <mergeCell ref="F358:I358"/>
    <mergeCell ref="A359:E359"/>
    <mergeCell ref="F359:I359"/>
    <mergeCell ref="A360:E360"/>
    <mergeCell ref="F360:I360"/>
    <mergeCell ref="H362:I362"/>
    <mergeCell ref="E384:F384"/>
    <mergeCell ref="E385:F385"/>
    <mergeCell ref="E386:F386"/>
    <mergeCell ref="E377:F377"/>
    <mergeCell ref="E378:F378"/>
    <mergeCell ref="E382:F382"/>
    <mergeCell ref="E383:F383"/>
    <mergeCell ref="E368:F368"/>
    <mergeCell ref="E369:F369"/>
    <mergeCell ref="E373:F373"/>
    <mergeCell ref="E370:F370"/>
    <mergeCell ref="E371:F371"/>
    <mergeCell ref="E372:F372"/>
    <mergeCell ref="H375:I375"/>
    <mergeCell ref="E379:F379"/>
    <mergeCell ref="E380:F380"/>
    <mergeCell ref="E381:F381"/>
    <mergeCell ref="H388:I388"/>
    <mergeCell ref="E401:F401"/>
    <mergeCell ref="E402:F402"/>
    <mergeCell ref="E390:F390"/>
    <mergeCell ref="E394:F394"/>
    <mergeCell ref="E395:F395"/>
    <mergeCell ref="E396:F396"/>
    <mergeCell ref="E397:F397"/>
    <mergeCell ref="E391:F391"/>
    <mergeCell ref="E392:F392"/>
    <mergeCell ref="E393:F393"/>
    <mergeCell ref="H399:I399"/>
    <mergeCell ref="F403:I403"/>
    <mergeCell ref="A406:E406"/>
    <mergeCell ref="F406:I406"/>
    <mergeCell ref="A407:E407"/>
    <mergeCell ref="F407:I407"/>
    <mergeCell ref="A408:E408"/>
    <mergeCell ref="F408:I408"/>
    <mergeCell ref="A409:E409"/>
    <mergeCell ref="F409:I409"/>
    <mergeCell ref="A410:E410"/>
    <mergeCell ref="E429:F429"/>
    <mergeCell ref="E430:F430"/>
    <mergeCell ref="E431:F431"/>
    <mergeCell ref="E432:F432"/>
    <mergeCell ref="E433:F433"/>
    <mergeCell ref="H427:I427"/>
    <mergeCell ref="E450:F450"/>
    <mergeCell ref="E451:F451"/>
    <mergeCell ref="E452:F452"/>
    <mergeCell ref="E442:F442"/>
    <mergeCell ref="E443:F443"/>
    <mergeCell ref="E444:F444"/>
    <mergeCell ref="E445:F445"/>
    <mergeCell ref="H447:I447"/>
    <mergeCell ref="E449:F449"/>
    <mergeCell ref="E438:F438"/>
    <mergeCell ref="E439:F439"/>
    <mergeCell ref="E440:F440"/>
    <mergeCell ref="E441:F441"/>
    <mergeCell ref="E458:F458"/>
    <mergeCell ref="E459:F459"/>
    <mergeCell ref="E463:F463"/>
    <mergeCell ref="E479:F479"/>
    <mergeCell ref="H481:I481"/>
    <mergeCell ref="E483:F483"/>
    <mergeCell ref="E484:F484"/>
    <mergeCell ref="E485:F485"/>
    <mergeCell ref="E486:F486"/>
    <mergeCell ref="E487:F487"/>
    <mergeCell ref="E488:F488"/>
    <mergeCell ref="E492:F492"/>
    <mergeCell ref="H507:I507"/>
    <mergeCell ref="E512:F512"/>
    <mergeCell ref="E513:F513"/>
    <mergeCell ref="E514:F514"/>
    <mergeCell ref="H516:I516"/>
    <mergeCell ref="E518:F518"/>
    <mergeCell ref="E519:F519"/>
    <mergeCell ref="E520:F520"/>
    <mergeCell ref="H522:I522"/>
    <mergeCell ref="E524:F524"/>
    <mergeCell ref="E525:F525"/>
    <mergeCell ref="E526:F526"/>
    <mergeCell ref="H528:I528"/>
    <mergeCell ref="E530:F530"/>
    <mergeCell ref="E531:F531"/>
    <mergeCell ref="H540:I540"/>
    <mergeCell ref="E532:F532"/>
    <mergeCell ref="H534:I534"/>
    <mergeCell ref="E536:F536"/>
    <mergeCell ref="E537:F537"/>
    <mergeCell ref="E538:F538"/>
    <mergeCell ref="E542:F542"/>
    <mergeCell ref="E543:F543"/>
    <mergeCell ref="E544:F544"/>
    <mergeCell ref="H546:I546"/>
    <mergeCell ref="E548:F548"/>
    <mergeCell ref="E549:F549"/>
    <mergeCell ref="E550:F550"/>
    <mergeCell ref="E555:F555"/>
    <mergeCell ref="E556:F556"/>
    <mergeCell ref="A569:E569"/>
    <mergeCell ref="F569:I569"/>
    <mergeCell ref="A570:E570"/>
    <mergeCell ref="F570:I570"/>
    <mergeCell ref="A571:E571"/>
    <mergeCell ref="F571:I571"/>
    <mergeCell ref="A572:E572"/>
    <mergeCell ref="F572:I572"/>
    <mergeCell ref="A573:E573"/>
    <mergeCell ref="F573:I573"/>
    <mergeCell ref="A574:E574"/>
    <mergeCell ref="F574:I574"/>
    <mergeCell ref="H576:I576"/>
    <mergeCell ref="E578:F578"/>
    <mergeCell ref="E579:F579"/>
    <mergeCell ref="A580:E580"/>
    <mergeCell ref="F580:I580"/>
    <mergeCell ref="A581:E581"/>
    <mergeCell ref="F581:I581"/>
    <mergeCell ref="A582:E582"/>
    <mergeCell ref="F582:I582"/>
    <mergeCell ref="A583:E583"/>
    <mergeCell ref="F583:I583"/>
    <mergeCell ref="A584:E584"/>
    <mergeCell ref="E594:F594"/>
    <mergeCell ref="E595:F595"/>
    <mergeCell ref="E596:F596"/>
    <mergeCell ref="J605:J606"/>
    <mergeCell ref="A608:E608"/>
    <mergeCell ref="F608:I608"/>
    <mergeCell ref="F609:I609"/>
    <mergeCell ref="A611:E611"/>
    <mergeCell ref="F611:I611"/>
    <mergeCell ref="A612:E612"/>
    <mergeCell ref="F612:I612"/>
    <mergeCell ref="A613:E613"/>
    <mergeCell ref="F613:I613"/>
    <mergeCell ref="A614:E614"/>
    <mergeCell ref="F614:I614"/>
    <mergeCell ref="A615:E615"/>
    <mergeCell ref="F615:I615"/>
    <mergeCell ref="E626:F626"/>
    <mergeCell ref="E625:F625"/>
    <mergeCell ref="G641:I641"/>
    <mergeCell ref="G642:I642"/>
    <mergeCell ref="A643:E643"/>
    <mergeCell ref="F643:I643"/>
    <mergeCell ref="E654:F654"/>
    <mergeCell ref="E655:F655"/>
    <mergeCell ref="E648:F648"/>
    <mergeCell ref="E649:F649"/>
    <mergeCell ref="H645:I645"/>
    <mergeCell ref="E647:F647"/>
    <mergeCell ref="H651:I651"/>
    <mergeCell ref="E653:F653"/>
    <mergeCell ref="E656:F656"/>
    <mergeCell ref="E657:F657"/>
    <mergeCell ref="E658:F658"/>
    <mergeCell ref="E659:F659"/>
    <mergeCell ref="E660:F660"/>
    <mergeCell ref="E661:F661"/>
    <mergeCell ref="E662:F662"/>
    <mergeCell ref="H664:I664"/>
    <mergeCell ref="E666:F666"/>
    <mergeCell ref="E667:F667"/>
    <mergeCell ref="F668:I668"/>
    <mergeCell ref="A670:E670"/>
    <mergeCell ref="F670:I670"/>
    <mergeCell ref="A671:E671"/>
    <mergeCell ref="F671:I671"/>
    <mergeCell ref="A672:E672"/>
    <mergeCell ref="F672:I672"/>
    <mergeCell ref="A673:E673"/>
    <mergeCell ref="F673:I673"/>
    <mergeCell ref="A674:E674"/>
    <mergeCell ref="F674:I674"/>
    <mergeCell ref="H688:I688"/>
    <mergeCell ref="H689:I689"/>
    <mergeCell ref="H690:I690"/>
    <mergeCell ref="A691:E691"/>
    <mergeCell ref="F691:I691"/>
    <mergeCell ref="G692:I692"/>
    <mergeCell ref="A697:E697"/>
    <mergeCell ref="F697:I697"/>
    <mergeCell ref="H699:I699"/>
    <mergeCell ref="E714:F714"/>
    <mergeCell ref="E715:F715"/>
    <mergeCell ref="E719:F719"/>
    <mergeCell ref="E707:F707"/>
    <mergeCell ref="E708:F708"/>
    <mergeCell ref="E713:F713"/>
    <mergeCell ref="E701:F701"/>
    <mergeCell ref="E702:F702"/>
    <mergeCell ref="E703:F703"/>
    <mergeCell ref="H705:I705"/>
    <mergeCell ref="E709:F709"/>
    <mergeCell ref="H711:I711"/>
    <mergeCell ref="H717:I717"/>
    <mergeCell ref="E736:F736"/>
    <mergeCell ref="E740:F740"/>
    <mergeCell ref="E741:F741"/>
    <mergeCell ref="E728:F728"/>
    <mergeCell ref="E729:F729"/>
    <mergeCell ref="E730:F730"/>
    <mergeCell ref="E720:F720"/>
    <mergeCell ref="E721:F721"/>
    <mergeCell ref="H723:I723"/>
    <mergeCell ref="E725:F725"/>
    <mergeCell ref="E726:F726"/>
    <mergeCell ref="E727:F727"/>
    <mergeCell ref="H732:I732"/>
    <mergeCell ref="E734:F734"/>
    <mergeCell ref="E735:F735"/>
    <mergeCell ref="H738:I738"/>
    <mergeCell ref="E758:F758"/>
    <mergeCell ref="E762:F762"/>
    <mergeCell ref="E763:F763"/>
    <mergeCell ref="E753:F753"/>
    <mergeCell ref="E754:F754"/>
    <mergeCell ref="E746:F746"/>
    <mergeCell ref="E747:F747"/>
    <mergeCell ref="E748:F748"/>
    <mergeCell ref="E775:F775"/>
    <mergeCell ref="E776:F776"/>
    <mergeCell ref="E777:F777"/>
    <mergeCell ref="E778:F778"/>
    <mergeCell ref="E797:F797"/>
    <mergeCell ref="E798:F798"/>
    <mergeCell ref="E799:F799"/>
    <mergeCell ref="E800:F800"/>
    <mergeCell ref="E801:F801"/>
    <mergeCell ref="E802:F802"/>
    <mergeCell ref="E790:F790"/>
    <mergeCell ref="E791:F791"/>
    <mergeCell ref="H780:I780"/>
    <mergeCell ref="E782:F782"/>
    <mergeCell ref="E783:F783"/>
    <mergeCell ref="E784:F784"/>
    <mergeCell ref="E785:F785"/>
    <mergeCell ref="E786:F786"/>
    <mergeCell ref="E787:F787"/>
    <mergeCell ref="E788:F788"/>
    <mergeCell ref="E789:F789"/>
    <mergeCell ref="H793:I793"/>
    <mergeCell ref="E795:F795"/>
    <mergeCell ref="E796:F796"/>
    <mergeCell ref="E824:F824"/>
    <mergeCell ref="E825:F825"/>
    <mergeCell ref="E826:F826"/>
    <mergeCell ref="H828:I828"/>
    <mergeCell ref="E830:F830"/>
    <mergeCell ref="E813:F813"/>
    <mergeCell ref="E814:F814"/>
    <mergeCell ref="E808:F808"/>
    <mergeCell ref="E812:F812"/>
    <mergeCell ref="E847:F847"/>
    <mergeCell ref="E852:F852"/>
    <mergeCell ref="E853:F853"/>
    <mergeCell ref="E854:F854"/>
    <mergeCell ref="E839:F839"/>
    <mergeCell ref="E840:F840"/>
    <mergeCell ref="E841:F841"/>
    <mergeCell ref="E842:F842"/>
    <mergeCell ref="E846:F846"/>
    <mergeCell ref="E831:F831"/>
    <mergeCell ref="E832:F832"/>
    <mergeCell ref="E833:F833"/>
    <mergeCell ref="E838:F838"/>
    <mergeCell ref="E845:F845"/>
    <mergeCell ref="H849:I849"/>
    <mergeCell ref="E851:F851"/>
    <mergeCell ref="E865:F865"/>
    <mergeCell ref="E858:F858"/>
    <mergeCell ref="E859:F859"/>
    <mergeCell ref="E860:F860"/>
    <mergeCell ref="H862:I862"/>
    <mergeCell ref="E864:F864"/>
    <mergeCell ref="A876:E876"/>
    <mergeCell ref="F876:I876"/>
    <mergeCell ref="A877:E877"/>
    <mergeCell ref="F877:I877"/>
    <mergeCell ref="A878:E878"/>
    <mergeCell ref="F878:I878"/>
    <mergeCell ref="E895:F895"/>
    <mergeCell ref="H892:I892"/>
    <mergeCell ref="E894:F894"/>
    <mergeCell ref="A879:E879"/>
    <mergeCell ref="F879:I879"/>
    <mergeCell ref="A880:E880"/>
    <mergeCell ref="F880:I880"/>
    <mergeCell ref="G881:I881"/>
    <mergeCell ref="G882:I882"/>
    <mergeCell ref="A883:E883"/>
    <mergeCell ref="F883:I883"/>
    <mergeCell ref="H884:I884"/>
    <mergeCell ref="H885:I885"/>
    <mergeCell ref="A886:E886"/>
    <mergeCell ref="F886:I886"/>
    <mergeCell ref="G887:I887"/>
    <mergeCell ref="A890:E890"/>
    <mergeCell ref="E922:F922"/>
    <mergeCell ref="H924:I924"/>
    <mergeCell ref="H910:I910"/>
    <mergeCell ref="E908:F908"/>
    <mergeCell ref="A903:E903"/>
    <mergeCell ref="F903:I903"/>
    <mergeCell ref="A904:E904"/>
    <mergeCell ref="F904:I904"/>
    <mergeCell ref="H906:I906"/>
    <mergeCell ref="E909:F909"/>
    <mergeCell ref="A910:A911"/>
    <mergeCell ref="B910:B911"/>
    <mergeCell ref="C910:C911"/>
    <mergeCell ref="D910:D911"/>
    <mergeCell ref="E910:E911"/>
    <mergeCell ref="F910:G9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8:J40"/>
  <sheetViews>
    <sheetView showGridLines="0" view="pageBreakPreview" topLeftCell="B1" zoomScale="85" zoomScaleNormal="100" zoomScaleSheetLayoutView="85" workbookViewId="0">
      <selection activeCell="L27" sqref="L27"/>
    </sheetView>
  </sheetViews>
  <sheetFormatPr defaultColWidth="8.85546875" defaultRowHeight="12" x14ac:dyDescent="0.15"/>
  <cols>
    <col min="1" max="1" width="1" style="285" customWidth="1"/>
    <col min="2" max="2" width="16.5703125" style="285" customWidth="1"/>
    <col min="3" max="3" width="21.5703125" style="285" customWidth="1"/>
    <col min="4" max="4" width="15.85546875" style="285" customWidth="1"/>
    <col min="5" max="5" width="11.7109375" style="285" customWidth="1"/>
    <col min="6" max="7" width="4" style="285" customWidth="1"/>
    <col min="8" max="8" width="12.5703125" style="285" customWidth="1"/>
    <col min="9" max="9" width="16.140625" style="285" customWidth="1"/>
    <col min="10" max="10" width="15.85546875" style="285" customWidth="1"/>
    <col min="11" max="11" width="1.140625" style="284" customWidth="1"/>
    <col min="12" max="16384" width="8.85546875" style="284"/>
  </cols>
  <sheetData>
    <row r="8" spans="1:10" ht="14.25" x14ac:dyDescent="0.2">
      <c r="B8" s="560"/>
      <c r="C8" s="560"/>
      <c r="D8" s="560"/>
      <c r="E8" s="560"/>
      <c r="F8" s="560"/>
      <c r="G8" s="560"/>
      <c r="H8" s="560"/>
      <c r="I8" s="560"/>
      <c r="J8" s="560"/>
    </row>
    <row r="9" spans="1:10" ht="14.25" x14ac:dyDescent="0.15">
      <c r="A9" s="348"/>
      <c r="B9" s="561" t="s">
        <v>274</v>
      </c>
      <c r="C9" s="561"/>
      <c r="D9" s="561"/>
      <c r="E9" s="561"/>
      <c r="F9" s="561"/>
      <c r="G9" s="561"/>
      <c r="H9" s="561"/>
      <c r="I9" s="561"/>
      <c r="J9" s="561"/>
    </row>
    <row r="11" spans="1:10" x14ac:dyDescent="0.15">
      <c r="B11" s="551" t="s">
        <v>273</v>
      </c>
      <c r="C11" s="552"/>
      <c r="D11" s="552"/>
      <c r="E11" s="552"/>
      <c r="F11" s="552"/>
      <c r="G11" s="552"/>
      <c r="H11" s="553"/>
      <c r="I11" s="322" t="s">
        <v>257</v>
      </c>
      <c r="J11" s="322" t="s">
        <v>256</v>
      </c>
    </row>
    <row r="12" spans="1:10" x14ac:dyDescent="0.15">
      <c r="B12" s="347"/>
      <c r="C12" s="346"/>
      <c r="D12" s="346"/>
      <c r="E12" s="347"/>
      <c r="F12" s="346"/>
      <c r="G12" s="346"/>
      <c r="H12" s="344"/>
      <c r="I12" s="345"/>
      <c r="J12" s="344"/>
    </row>
    <row r="13" spans="1:10" x14ac:dyDescent="0.15">
      <c r="B13" s="324" t="s">
        <v>272</v>
      </c>
      <c r="C13" s="323"/>
      <c r="D13" s="323"/>
      <c r="E13" s="539" t="s">
        <v>271</v>
      </c>
      <c r="F13" s="540"/>
      <c r="G13" s="540"/>
      <c r="H13" s="541"/>
      <c r="I13" s="343">
        <v>2.97</v>
      </c>
      <c r="J13" s="317">
        <v>3.86</v>
      </c>
    </row>
    <row r="14" spans="1:10" x14ac:dyDescent="0.15">
      <c r="B14" s="324" t="s">
        <v>270</v>
      </c>
      <c r="C14" s="323"/>
      <c r="D14" s="323"/>
      <c r="E14" s="539" t="s">
        <v>269</v>
      </c>
      <c r="F14" s="540"/>
      <c r="G14" s="540"/>
      <c r="H14" s="541"/>
      <c r="I14" s="303">
        <v>2.83</v>
      </c>
      <c r="J14" s="317">
        <v>3.68</v>
      </c>
    </row>
    <row r="15" spans="1:10" x14ac:dyDescent="0.15">
      <c r="B15" s="324" t="s">
        <v>268</v>
      </c>
      <c r="C15" s="323"/>
      <c r="D15" s="323"/>
      <c r="E15" s="539" t="s">
        <v>267</v>
      </c>
      <c r="F15" s="540"/>
      <c r="G15" s="540"/>
      <c r="H15" s="541"/>
      <c r="I15" s="317">
        <v>0.53484925530562499</v>
      </c>
      <c r="J15" s="317">
        <v>0.69</v>
      </c>
    </row>
    <row r="16" spans="1:10" x14ac:dyDescent="0.15">
      <c r="B16" s="324" t="s">
        <v>266</v>
      </c>
      <c r="C16" s="323"/>
      <c r="D16" s="323"/>
      <c r="E16" s="539" t="s">
        <v>265</v>
      </c>
      <c r="F16" s="540"/>
      <c r="G16" s="540"/>
      <c r="H16" s="541"/>
      <c r="I16" s="317">
        <v>0.39</v>
      </c>
      <c r="J16" s="317">
        <v>0.51</v>
      </c>
    </row>
    <row r="17" spans="1:10" x14ac:dyDescent="0.15">
      <c r="B17" s="324" t="s">
        <v>264</v>
      </c>
      <c r="C17" s="323"/>
      <c r="D17" s="323"/>
      <c r="E17" s="539" t="s">
        <v>263</v>
      </c>
      <c r="F17" s="540"/>
      <c r="G17" s="540"/>
      <c r="H17" s="541"/>
      <c r="I17" s="342">
        <v>0.25</v>
      </c>
      <c r="J17" s="317">
        <v>0.33</v>
      </c>
    </row>
    <row r="18" spans="1:10" x14ac:dyDescent="0.15">
      <c r="B18" s="341"/>
      <c r="E18" s="341"/>
      <c r="H18" s="340"/>
      <c r="I18" s="339"/>
      <c r="J18" s="313"/>
    </row>
    <row r="19" spans="1:10" x14ac:dyDescent="0.15">
      <c r="B19" s="338"/>
      <c r="C19" s="337"/>
      <c r="D19" s="337"/>
      <c r="E19" s="542" t="s">
        <v>248</v>
      </c>
      <c r="F19" s="543"/>
      <c r="G19" s="543"/>
      <c r="H19" s="544"/>
      <c r="I19" s="292">
        <v>6.9748492553056254</v>
      </c>
      <c r="J19" s="291">
        <v>9.07</v>
      </c>
    </row>
    <row r="20" spans="1:10" x14ac:dyDescent="0.15">
      <c r="B20" s="551" t="s">
        <v>262</v>
      </c>
      <c r="C20" s="552"/>
      <c r="D20" s="552"/>
      <c r="E20" s="552"/>
      <c r="F20" s="552"/>
      <c r="G20" s="552"/>
      <c r="H20" s="553"/>
      <c r="I20" s="322" t="s">
        <v>257</v>
      </c>
      <c r="J20" s="322" t="s">
        <v>256</v>
      </c>
    </row>
    <row r="21" spans="1:10" x14ac:dyDescent="0.15">
      <c r="B21" s="336"/>
      <c r="C21" s="335"/>
      <c r="D21" s="335"/>
      <c r="E21" s="334"/>
      <c r="F21" s="333"/>
      <c r="G21" s="333"/>
      <c r="H21" s="332"/>
      <c r="I21" s="331"/>
      <c r="J21" s="330"/>
    </row>
    <row r="22" spans="1:10" x14ac:dyDescent="0.15">
      <c r="B22" s="324" t="s">
        <v>261</v>
      </c>
      <c r="C22" s="323"/>
      <c r="D22" s="323"/>
      <c r="E22" s="539" t="s">
        <v>260</v>
      </c>
      <c r="F22" s="540"/>
      <c r="G22" s="540"/>
      <c r="H22" s="541"/>
      <c r="I22" s="303">
        <v>4.9450000000000003</v>
      </c>
      <c r="J22" s="317">
        <v>6.43</v>
      </c>
    </row>
    <row r="23" spans="1:10" x14ac:dyDescent="0.15">
      <c r="B23" s="324"/>
      <c r="C23" s="323"/>
      <c r="D23" s="323"/>
      <c r="E23" s="329"/>
      <c r="F23" s="328"/>
      <c r="G23" s="328"/>
      <c r="H23" s="327"/>
      <c r="I23" s="326"/>
      <c r="J23" s="325"/>
    </row>
    <row r="24" spans="1:10" x14ac:dyDescent="0.15">
      <c r="B24" s="324"/>
      <c r="C24" s="323"/>
      <c r="D24" s="323"/>
      <c r="E24" s="542" t="s">
        <v>248</v>
      </c>
      <c r="F24" s="543"/>
      <c r="G24" s="543"/>
      <c r="H24" s="544"/>
      <c r="I24" s="292">
        <v>4.9450000000000003</v>
      </c>
      <c r="J24" s="291">
        <v>6.43</v>
      </c>
    </row>
    <row r="25" spans="1:10" x14ac:dyDescent="0.15">
      <c r="B25" s="545" t="s">
        <v>259</v>
      </c>
      <c r="C25" s="546"/>
      <c r="D25" s="546"/>
      <c r="E25" s="546"/>
      <c r="F25" s="546"/>
      <c r="G25" s="546"/>
      <c r="H25" s="547"/>
      <c r="I25" s="292">
        <v>11.919849255305625</v>
      </c>
      <c r="J25" s="291">
        <v>15.5</v>
      </c>
    </row>
    <row r="26" spans="1:10" x14ac:dyDescent="0.15">
      <c r="A26" s="289"/>
      <c r="B26" s="551" t="s">
        <v>258</v>
      </c>
      <c r="C26" s="552"/>
      <c r="D26" s="552"/>
      <c r="E26" s="552"/>
      <c r="F26" s="552"/>
      <c r="G26" s="552"/>
      <c r="H26" s="553"/>
      <c r="I26" s="322" t="s">
        <v>257</v>
      </c>
      <c r="J26" s="322" t="s">
        <v>256</v>
      </c>
    </row>
    <row r="27" spans="1:10" x14ac:dyDescent="0.15">
      <c r="A27" s="289"/>
      <c r="B27" s="321"/>
      <c r="C27" s="288"/>
      <c r="D27" s="288"/>
      <c r="E27" s="321"/>
      <c r="F27" s="288"/>
      <c r="G27" s="288"/>
      <c r="H27" s="320"/>
      <c r="I27" s="319"/>
      <c r="J27" s="319"/>
    </row>
    <row r="28" spans="1:10" x14ac:dyDescent="0.15">
      <c r="A28" s="289"/>
      <c r="B28" s="316" t="s">
        <v>255</v>
      </c>
      <c r="C28" s="289"/>
      <c r="D28" s="289"/>
      <c r="E28" s="554" t="s">
        <v>254</v>
      </c>
      <c r="F28" s="555"/>
      <c r="G28" s="555"/>
      <c r="H28" s="556"/>
      <c r="I28" s="317">
        <v>0.65</v>
      </c>
      <c r="J28" s="317">
        <v>0.85</v>
      </c>
    </row>
    <row r="29" spans="1:10" x14ac:dyDescent="0.15">
      <c r="A29" s="289"/>
      <c r="B29" s="316" t="s">
        <v>253</v>
      </c>
      <c r="C29" s="289"/>
      <c r="D29" s="289"/>
      <c r="E29" s="554" t="s">
        <v>251</v>
      </c>
      <c r="F29" s="555"/>
      <c r="G29" s="555"/>
      <c r="H29" s="556"/>
      <c r="I29" s="317">
        <v>3</v>
      </c>
      <c r="J29" s="317">
        <v>3.9</v>
      </c>
    </row>
    <row r="30" spans="1:10" x14ac:dyDescent="0.15">
      <c r="A30" s="289"/>
      <c r="B30" s="316" t="s">
        <v>252</v>
      </c>
      <c r="C30" s="289"/>
      <c r="D30" s="289"/>
      <c r="E30" s="557" t="s">
        <v>251</v>
      </c>
      <c r="F30" s="558"/>
      <c r="G30" s="558"/>
      <c r="H30" s="559"/>
      <c r="I30" s="303">
        <v>3</v>
      </c>
      <c r="J30" s="317">
        <v>3.9</v>
      </c>
    </row>
    <row r="31" spans="1:10" x14ac:dyDescent="0.15">
      <c r="A31" s="289"/>
      <c r="B31" s="316" t="s">
        <v>250</v>
      </c>
      <c r="C31" s="289"/>
      <c r="D31" s="289"/>
      <c r="E31" s="557" t="s">
        <v>249</v>
      </c>
      <c r="F31" s="558"/>
      <c r="G31" s="558"/>
      <c r="H31" s="559"/>
      <c r="I31" s="303">
        <v>4.5</v>
      </c>
      <c r="J31" s="317">
        <v>5.85</v>
      </c>
    </row>
    <row r="32" spans="1:10" x14ac:dyDescent="0.15">
      <c r="A32" s="289"/>
      <c r="B32" s="316"/>
      <c r="C32" s="289"/>
      <c r="D32" s="289"/>
      <c r="E32" s="315"/>
      <c r="F32" s="314"/>
      <c r="G32" s="314"/>
      <c r="H32" s="313"/>
      <c r="I32" s="303"/>
      <c r="J32" s="312"/>
    </row>
    <row r="33" spans="1:10" x14ac:dyDescent="0.15">
      <c r="A33" s="289"/>
      <c r="B33" s="311"/>
      <c r="C33" s="310"/>
      <c r="D33" s="310"/>
      <c r="E33" s="542" t="s">
        <v>248</v>
      </c>
      <c r="F33" s="543"/>
      <c r="G33" s="543"/>
      <c r="H33" s="544"/>
      <c r="I33" s="292">
        <v>11.15</v>
      </c>
      <c r="J33" s="291">
        <v>14.5</v>
      </c>
    </row>
    <row r="34" spans="1:10" x14ac:dyDescent="0.15">
      <c r="A34" s="289"/>
      <c r="B34" s="545" t="s">
        <v>247</v>
      </c>
      <c r="C34" s="546"/>
      <c r="D34" s="546"/>
      <c r="E34" s="546"/>
      <c r="F34" s="546"/>
      <c r="G34" s="546"/>
      <c r="H34" s="547"/>
      <c r="I34" s="292">
        <v>23.069849255305627</v>
      </c>
      <c r="J34" s="291">
        <v>30</v>
      </c>
    </row>
    <row r="35" spans="1:10" x14ac:dyDescent="0.15">
      <c r="A35" s="289"/>
      <c r="B35" s="309"/>
      <c r="C35" s="308"/>
      <c r="D35" s="308"/>
      <c r="E35" s="307"/>
      <c r="F35" s="307"/>
      <c r="G35" s="307"/>
      <c r="H35" s="306"/>
      <c r="I35" s="298"/>
      <c r="J35" s="297"/>
    </row>
    <row r="36" spans="1:10" x14ac:dyDescent="0.15">
      <c r="A36" s="289"/>
      <c r="B36" s="305" t="s">
        <v>246</v>
      </c>
      <c r="C36" s="304"/>
      <c r="D36" s="304"/>
      <c r="E36" s="300"/>
      <c r="F36" s="300"/>
      <c r="G36" s="300"/>
      <c r="H36" s="299"/>
      <c r="I36" s="303">
        <v>76.930150744694373</v>
      </c>
      <c r="J36" s="297"/>
    </row>
    <row r="37" spans="1:10" x14ac:dyDescent="0.15">
      <c r="A37" s="289"/>
      <c r="B37" s="302"/>
      <c r="C37" s="301"/>
      <c r="D37" s="301"/>
      <c r="E37" s="300"/>
      <c r="F37" s="300"/>
      <c r="G37" s="300"/>
      <c r="H37" s="299"/>
      <c r="I37" s="298"/>
      <c r="J37" s="297"/>
    </row>
    <row r="38" spans="1:10" x14ac:dyDescent="0.15">
      <c r="A38" s="289"/>
      <c r="B38" s="296" t="s">
        <v>245</v>
      </c>
      <c r="C38" s="295"/>
      <c r="D38" s="295"/>
      <c r="E38" s="294"/>
      <c r="F38" s="294"/>
      <c r="G38" s="294"/>
      <c r="H38" s="293"/>
      <c r="I38" s="292">
        <v>100</v>
      </c>
      <c r="J38" s="291"/>
    </row>
    <row r="39" spans="1:10" x14ac:dyDescent="0.15">
      <c r="A39" s="289"/>
      <c r="B39" s="548" t="s">
        <v>244</v>
      </c>
      <c r="C39" s="549"/>
      <c r="D39" s="549"/>
      <c r="E39" s="548" t="s">
        <v>243</v>
      </c>
      <c r="F39" s="549"/>
      <c r="G39" s="549"/>
      <c r="H39" s="550"/>
      <c r="I39" s="290">
        <v>23.069849255305627</v>
      </c>
      <c r="J39" s="290">
        <v>30</v>
      </c>
    </row>
    <row r="40" spans="1:10" x14ac:dyDescent="0.15">
      <c r="A40" s="289"/>
      <c r="B40" s="288"/>
      <c r="C40" s="288"/>
      <c r="D40" s="288"/>
      <c r="E40" s="287"/>
      <c r="F40" s="287"/>
      <c r="G40" s="287"/>
      <c r="H40" s="287"/>
      <c r="I40" s="286"/>
      <c r="J40" s="286"/>
    </row>
  </sheetData>
  <mergeCells count="22">
    <mergeCell ref="B8:J8"/>
    <mergeCell ref="B9:J9"/>
    <mergeCell ref="B11:H11"/>
    <mergeCell ref="E13:H13"/>
    <mergeCell ref="E14:H14"/>
    <mergeCell ref="E15:H15"/>
    <mergeCell ref="E16:H16"/>
    <mergeCell ref="E17:H17"/>
    <mergeCell ref="E19:H19"/>
    <mergeCell ref="B20:H20"/>
    <mergeCell ref="E22:H22"/>
    <mergeCell ref="E24:H24"/>
    <mergeCell ref="E33:H33"/>
    <mergeCell ref="B34:H34"/>
    <mergeCell ref="B39:D39"/>
    <mergeCell ref="E39:H39"/>
    <mergeCell ref="B25:H25"/>
    <mergeCell ref="B26:H26"/>
    <mergeCell ref="E28:H28"/>
    <mergeCell ref="E29:H29"/>
    <mergeCell ref="E30:H30"/>
    <mergeCell ref="E31:H31"/>
  </mergeCells>
  <pageMargins left="0.7" right="0.7" top="0.75" bottom="0.75" header="0.3" footer="0.3"/>
  <pageSetup paperSize="9" scale="73" fitToHeight="0" orientation="portrait" r:id="rId1"/>
  <headerFooter>
    <oddFooter>&amp;C&amp;"Technic,Negrito"&amp;8CONSTRUTORA CONCÓRDIA R A S - CNPJ: 23.918.807/0001-03
CONTATOS: (91) 99128-4782 / 98880-1460 / 98954-5095 - E-mail: concordia.rsa@outlook.com
END: AVENIDA INDEPENDÊNCIA, 308 – CENTRO – CEP: 68.685-000 - CONCÓRDIA DO PARÁ/PA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J60"/>
  <sheetViews>
    <sheetView showGridLines="0" view="pageBreakPreview" zoomScaleNormal="100" zoomScaleSheetLayoutView="100" workbookViewId="0">
      <selection activeCell="Q14" sqref="Q14"/>
    </sheetView>
  </sheetViews>
  <sheetFormatPr defaultColWidth="8.85546875" defaultRowHeight="12" x14ac:dyDescent="0.15"/>
  <cols>
    <col min="1" max="1" width="2.28515625" style="285" customWidth="1"/>
    <col min="2" max="2" width="16.5703125" style="285" customWidth="1"/>
    <col min="3" max="3" width="21.5703125" style="285" customWidth="1"/>
    <col min="4" max="4" width="6.28515625" style="285" customWidth="1"/>
    <col min="5" max="5" width="11.7109375" style="285" customWidth="1"/>
    <col min="6" max="6" width="4" style="285" customWidth="1"/>
    <col min="7" max="7" width="1.85546875" style="285" customWidth="1"/>
    <col min="8" max="8" width="5.5703125" style="285" customWidth="1"/>
    <col min="9" max="9" width="17.140625" style="285" customWidth="1"/>
    <col min="10" max="10" width="20.7109375" style="285" customWidth="1"/>
    <col min="11" max="11" width="3.5703125" style="284" customWidth="1"/>
    <col min="12" max="16384" width="8.85546875" style="284"/>
  </cols>
  <sheetData>
    <row r="8" spans="1:10" ht="14.25" x14ac:dyDescent="0.2">
      <c r="B8" s="560"/>
      <c r="C8" s="560"/>
      <c r="D8" s="560"/>
      <c r="E8" s="560"/>
      <c r="F8" s="560"/>
      <c r="G8" s="560"/>
      <c r="H8" s="560"/>
      <c r="I8" s="560"/>
      <c r="J8" s="560"/>
    </row>
    <row r="9" spans="1:10" ht="14.25" x14ac:dyDescent="0.15">
      <c r="A9" s="348"/>
      <c r="B9" s="561" t="s">
        <v>276</v>
      </c>
      <c r="C9" s="561"/>
      <c r="D9" s="561"/>
      <c r="E9" s="561"/>
      <c r="F9" s="561"/>
      <c r="G9" s="561"/>
      <c r="H9" s="561"/>
      <c r="I9" s="561"/>
      <c r="J9" s="561"/>
    </row>
    <row r="11" spans="1:10" x14ac:dyDescent="0.15">
      <c r="A11" s="289"/>
      <c r="B11" s="289"/>
      <c r="C11" s="289"/>
      <c r="D11" s="289"/>
      <c r="E11" s="318"/>
      <c r="F11" s="318"/>
      <c r="G11" s="318"/>
      <c r="H11" s="318"/>
      <c r="I11" s="350"/>
      <c r="J11" s="350"/>
    </row>
    <row r="59" spans="2:10" ht="105.6" customHeight="1" x14ac:dyDescent="0.15"/>
    <row r="60" spans="2:10" ht="33.6" customHeight="1" x14ac:dyDescent="0.15">
      <c r="B60" s="562" t="s">
        <v>275</v>
      </c>
      <c r="C60" s="562"/>
      <c r="D60" s="562"/>
      <c r="E60" s="562"/>
      <c r="F60" s="562"/>
      <c r="G60" s="562"/>
      <c r="H60" s="562"/>
      <c r="I60" s="349">
        <v>0.86899999999999999</v>
      </c>
      <c r="J60" s="349">
        <v>0.47889999999999999</v>
      </c>
    </row>
  </sheetData>
  <mergeCells count="3">
    <mergeCell ref="B8:J8"/>
    <mergeCell ref="B9:J9"/>
    <mergeCell ref="B60:H60"/>
  </mergeCells>
  <pageMargins left="0.7" right="0.7" top="0.75" bottom="0.75" header="0.3" footer="0.3"/>
  <pageSetup paperSize="9" scale="79" fitToHeight="0" orientation="portrait" r:id="rId1"/>
  <headerFooter>
    <oddFooter>&amp;C&amp;"Technic,Negrito"&amp;8CONSTRUTORA CONCÓRDIA R A S - CNPJ: 23.918.807/0001-03
CONTATOS: (91) 99128-4782 / 98880-1460 / 98954-5095 - E-mail: concordia.rsa@outlook.com
END: AVENIDA INDEPENDÊNCIA, 308 – CENTRO – CEP: 68.685-000 - CONCÓRDIA DO PARÁ/PA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11</vt:i4>
      </vt:variant>
    </vt:vector>
  </HeadingPairs>
  <TitlesOfParts>
    <vt:vector size="19" baseType="lpstr">
      <vt:lpstr>ORÇAMENTO GERAL (2)</vt:lpstr>
      <vt:lpstr>MOBILIZAÇÕES (2)</vt:lpstr>
      <vt:lpstr>CRONO-GERAL (2)</vt:lpstr>
      <vt:lpstr>LISTA EQUIPAMENTOS (2)</vt:lpstr>
      <vt:lpstr>CPU-GERAL (2)</vt:lpstr>
      <vt:lpstr>CPU A1</vt:lpstr>
      <vt:lpstr>BDI </vt:lpstr>
      <vt:lpstr>ENCARGOS (2)</vt:lpstr>
      <vt:lpstr>'BDI '!Area_de_impressao</vt:lpstr>
      <vt:lpstr>'CPU-GERAL (2)'!Area_de_impressao</vt:lpstr>
      <vt:lpstr>'CRONO-GERAL (2)'!Area_de_impressao</vt:lpstr>
      <vt:lpstr>'ENCARGOS (2)'!Area_de_impressao</vt:lpstr>
      <vt:lpstr>'LISTA EQUIPAMENTOS (2)'!Area_de_impressao</vt:lpstr>
      <vt:lpstr>'MOBILIZAÇÕES (2)'!Area_de_impressao</vt:lpstr>
      <vt:lpstr>'ORÇAMENTO GERAL (2)'!Area_de_impressao</vt:lpstr>
      <vt:lpstr>'CPU-GERAL (2)'!Titulos_de_impressao</vt:lpstr>
      <vt:lpstr>'CRONO-GERAL (2)'!Titulos_de_impressao</vt:lpstr>
      <vt:lpstr>'MOBILIZAÇÕES (2)'!Titulos_de_impressao</vt:lpstr>
      <vt:lpstr>'ORÇAMENTO GERAL (2)'!Titulos_de_impressao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Ambire Soares Dantas Faria</dc:creator>
  <cp:lastModifiedBy>REISPAVAO</cp:lastModifiedBy>
  <cp:lastPrinted>2023-05-06T18:47:11Z</cp:lastPrinted>
  <dcterms:created xsi:type="dcterms:W3CDTF">2022-08-18T12:55:03Z</dcterms:created>
  <dcterms:modified xsi:type="dcterms:W3CDTF">2023-05-06T19:58:11Z</dcterms:modified>
</cp:coreProperties>
</file>